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35" windowHeight="12540"/>
  </bookViews>
  <sheets>
    <sheet name="1" sheetId="3" r:id="rId1"/>
  </sheets>
  <calcPr calcId="144525"/>
</workbook>
</file>

<file path=xl/sharedStrings.xml><?xml version="1.0" encoding="utf-8"?>
<sst xmlns="http://schemas.openxmlformats.org/spreadsheetml/2006/main" count="290" uniqueCount="158">
  <si>
    <t>2020年公共用电经费分配明细表</t>
  </si>
  <si>
    <t>编制：后勤保障处 节能中心</t>
  </si>
  <si>
    <t>学生用电单价0.62元/度，行政办公教学科研及其他用电单价0.68元/度，超计划购电0.78/度</t>
  </si>
  <si>
    <t>序号</t>
  </si>
  <si>
    <t>单位名称</t>
  </si>
  <si>
    <t>行政办公、教学科研及其它用电</t>
  </si>
  <si>
    <t>学生用电</t>
  </si>
  <si>
    <t>指标
合计
（度）</t>
  </si>
  <si>
    <t>经费
合计
（元）</t>
  </si>
  <si>
    <t>行政办公用电</t>
  </si>
  <si>
    <t>教学科研及其它用电</t>
  </si>
  <si>
    <t>指标
小计（度）</t>
  </si>
  <si>
    <t>经费
小计（元）</t>
  </si>
  <si>
    <t>项目</t>
  </si>
  <si>
    <t>指标
（度）</t>
  </si>
  <si>
    <t>经费
（元）</t>
  </si>
  <si>
    <t>校办、党办</t>
  </si>
  <si>
    <t>行政办公</t>
  </si>
  <si>
    <t>麦园邮政代办所</t>
  </si>
  <si>
    <t>麦园综合管理办公室</t>
  </si>
  <si>
    <t>纪委、监察、审计</t>
  </si>
  <si>
    <t>管理服务督导组</t>
  </si>
  <si>
    <t>统战部</t>
  </si>
  <si>
    <t>组织部、人事处</t>
  </si>
  <si>
    <t>宣传部</t>
  </si>
  <si>
    <t>影视中心</t>
  </si>
  <si>
    <t>学工处团委</t>
  </si>
  <si>
    <t>蛟桥园大礼堂</t>
  </si>
  <si>
    <t>麦庐园大礼堂</t>
  </si>
  <si>
    <t>大学生孵化中心</t>
  </si>
  <si>
    <t>蛟桥园大学生活动中心</t>
  </si>
  <si>
    <t>麦园大学生活动中心</t>
  </si>
  <si>
    <t>工会</t>
  </si>
  <si>
    <t>幼儿园</t>
  </si>
  <si>
    <t>财务处</t>
  </si>
  <si>
    <t>国际合作交流处</t>
  </si>
  <si>
    <t>留学生公寓</t>
  </si>
  <si>
    <t>保卫处</t>
  </si>
  <si>
    <t>蛟桥园校大门</t>
  </si>
  <si>
    <t>蛟桥园保卫科</t>
  </si>
  <si>
    <t>麦园校大门</t>
  </si>
  <si>
    <t>小计</t>
  </si>
  <si>
    <t>青山园校大门</t>
  </si>
  <si>
    <t>青山路宿舍门卫</t>
  </si>
  <si>
    <t>校园建设处</t>
  </si>
  <si>
    <t>资产管理处</t>
  </si>
  <si>
    <t>招生就业处</t>
  </si>
  <si>
    <t>离退休人员工作处</t>
  </si>
  <si>
    <t>麦园老干部活动室</t>
  </si>
  <si>
    <t>青山路宿舍活动室</t>
  </si>
  <si>
    <t>青山园活动室</t>
  </si>
  <si>
    <t>小计:</t>
  </si>
  <si>
    <t>招标采购中心</t>
  </si>
  <si>
    <t>档案管理中心</t>
  </si>
  <si>
    <t>蛟桥园校史馆</t>
  </si>
  <si>
    <t>后勤保障处</t>
  </si>
  <si>
    <t>后勤保障处园林中心</t>
  </si>
  <si>
    <t>蛟桥园园林（苗圃）</t>
  </si>
  <si>
    <t>麦庐园园林</t>
  </si>
  <si>
    <t>青山园</t>
  </si>
  <si>
    <t>后勤保障处物业中心</t>
  </si>
  <si>
    <t>蛟桥园综合大楼开水器、路灯（北）</t>
  </si>
  <si>
    <t>蛟桥园物业（学生宿舍值班室）</t>
  </si>
  <si>
    <t>蛟桥园学生宿舍公共照明</t>
  </si>
  <si>
    <t>物业办公室</t>
  </si>
  <si>
    <t>物业南区（地下停车场值班、照明）</t>
  </si>
  <si>
    <t>麦庐园物业（值班室）</t>
  </si>
  <si>
    <t>蛟桥园物业监控</t>
  </si>
  <si>
    <t>麦庐园监控</t>
  </si>
  <si>
    <t>麦园学生宿舍公共照明</t>
  </si>
  <si>
    <t>青山园物业</t>
  </si>
  <si>
    <t>青山路物业办公室</t>
  </si>
  <si>
    <t>青山路社区办</t>
  </si>
  <si>
    <t>后勤保障处水电中心</t>
  </si>
  <si>
    <t>蛟桥园图文信息楼电梯、空调(含公共照明)</t>
  </si>
  <si>
    <t>水电（动力与照明）</t>
  </si>
  <si>
    <t>南、北校区电梯</t>
  </si>
  <si>
    <t>麦庐园水电（动力与照明）</t>
  </si>
  <si>
    <t>枫林园动力、路灯(含监控)</t>
  </si>
  <si>
    <t>麦庐图文电梯</t>
  </si>
  <si>
    <t>青山园动力与照明</t>
  </si>
  <si>
    <t>麦庐园北区动力</t>
  </si>
  <si>
    <t>当代财经杂志社</t>
  </si>
  <si>
    <t>博士后流动站管理办公室</t>
  </si>
  <si>
    <t>教务处</t>
  </si>
  <si>
    <t>蛟桥园第三教学楼</t>
  </si>
  <si>
    <t>麦庐园北区教学楼</t>
  </si>
  <si>
    <t>第五教学楼（含行政）</t>
  </si>
  <si>
    <t>南区教学楼</t>
  </si>
  <si>
    <t>麦庐园1#教学楼</t>
  </si>
  <si>
    <t>麦庐园2#教学楼</t>
  </si>
  <si>
    <t>网络信息管理中心</t>
  </si>
  <si>
    <t>蛟桥园中心大楼（含国际学院）</t>
  </si>
  <si>
    <t>中心中央空调</t>
  </si>
  <si>
    <t>电教实验中心</t>
  </si>
  <si>
    <t>麦庐园电教二部</t>
  </si>
  <si>
    <t>青山园电教中心</t>
  </si>
  <si>
    <t>图书馆</t>
  </si>
  <si>
    <t>蛟桥园图书馆（图文）</t>
  </si>
  <si>
    <t>图书馆空调(图文)</t>
  </si>
  <si>
    <t>麦庐园图书馆</t>
  </si>
  <si>
    <t>麦园空调</t>
  </si>
  <si>
    <t>科研处</t>
  </si>
  <si>
    <t>产业经济研究院</t>
  </si>
  <si>
    <t>硕士</t>
  </si>
  <si>
    <t>博士</t>
  </si>
  <si>
    <t>财税研究中心</t>
  </si>
  <si>
    <t>江西经济发展研究院</t>
  </si>
  <si>
    <t>产业集群与企业发展研究中心</t>
  </si>
  <si>
    <t>会计发展研究中心</t>
  </si>
  <si>
    <t>金融管理国际研究院</t>
  </si>
  <si>
    <t>高等教育研究所</t>
  </si>
  <si>
    <t>经济管理与创业模拟实验中心</t>
  </si>
  <si>
    <t>新能源技术与应用研究中心</t>
  </si>
  <si>
    <t>生态经济研究院</t>
  </si>
  <si>
    <t>蛟桥园行政办公</t>
  </si>
  <si>
    <t>生态经济研究院报告厅</t>
  </si>
  <si>
    <t>协同中心</t>
  </si>
  <si>
    <t>行政办公合计:</t>
  </si>
  <si>
    <t>生态文明研究院</t>
  </si>
  <si>
    <t>国际学院</t>
  </si>
  <si>
    <t>外国语学院</t>
  </si>
  <si>
    <t>麦庐园</t>
  </si>
  <si>
    <t>视听中心</t>
  </si>
  <si>
    <t>本科</t>
  </si>
  <si>
    <t>人文外语楼</t>
  </si>
  <si>
    <t>工商管理学院</t>
  </si>
  <si>
    <t>工商楼</t>
  </si>
  <si>
    <t>财税与公共管理学院</t>
  </si>
  <si>
    <t>会计学院</t>
  </si>
  <si>
    <t>国际经贸学院</t>
  </si>
  <si>
    <t>经济学院</t>
  </si>
  <si>
    <t>马克思主义学院</t>
  </si>
  <si>
    <t>金融学院</t>
  </si>
  <si>
    <t>统计学院</t>
  </si>
  <si>
    <t>旅游与城市管理学院</t>
  </si>
  <si>
    <t>研究生部</t>
  </si>
  <si>
    <t>研究生教学楼</t>
  </si>
  <si>
    <t>研究生报告厅</t>
  </si>
  <si>
    <t>研究生院公共照明</t>
  </si>
  <si>
    <t>监控（含值班）</t>
  </si>
  <si>
    <t>体育学院</t>
  </si>
  <si>
    <t>蛟桥园体育馆、运动场</t>
  </si>
  <si>
    <t>麦庐园体育馆、运动场</t>
  </si>
  <si>
    <t>法学院</t>
  </si>
  <si>
    <t>法体楼</t>
  </si>
  <si>
    <t>艺术学院</t>
  </si>
  <si>
    <t>艺术楼</t>
  </si>
  <si>
    <t>人文学院</t>
  </si>
  <si>
    <t>信息管理学院</t>
  </si>
  <si>
    <t>软件与通信工程学院</t>
  </si>
  <si>
    <t>创业教育学院</t>
  </si>
  <si>
    <t>继续教育学院</t>
  </si>
  <si>
    <t>教学楼</t>
  </si>
  <si>
    <t>阶梯教室</t>
  </si>
  <si>
    <t>MBA学院</t>
  </si>
  <si>
    <t>MBA教室（EMBA大楼）</t>
  </si>
  <si>
    <t>总计:</t>
  </si>
</sst>
</file>

<file path=xl/styles.xml><?xml version="1.0" encoding="utf-8"?>
<styleSheet xmlns="http://schemas.openxmlformats.org/spreadsheetml/2006/main">
  <numFmts count="6">
    <numFmt numFmtId="176" formatCode="[DBNum1][$-804]yyyy&quot;年&quot;m&quot;月&quot;d&quot;日&quot;;@"/>
    <numFmt numFmtId="177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6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14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8" fillId="13" borderId="20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22" fillId="14" borderId="15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177" fontId="3" fillId="0" borderId="0" xfId="0" applyNumberFormat="1" applyFont="1" applyBorder="1" applyAlignment="1">
      <alignment horizontal="right"/>
    </xf>
    <xf numFmtId="176" fontId="2" fillId="0" borderId="1" xfId="0" applyNumberFormat="1" applyFont="1" applyBorder="1" applyAlignment="1">
      <alignment horizontal="right"/>
    </xf>
    <xf numFmtId="177" fontId="2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77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9" xfId="0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77" fontId="2" fillId="0" borderId="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7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4"/>
  <sheetViews>
    <sheetView tabSelected="1" zoomScale="85" zoomScaleNormal="85" workbookViewId="0">
      <selection activeCell="K156" sqref="K156"/>
    </sheetView>
  </sheetViews>
  <sheetFormatPr defaultColWidth="9" defaultRowHeight="14.25"/>
  <cols>
    <col min="1" max="1" width="4.875" customWidth="1"/>
    <col min="2" max="2" width="21.25" customWidth="1"/>
    <col min="3" max="3" width="11.25" customWidth="1"/>
    <col min="4" max="4" width="7.625" customWidth="1"/>
    <col min="5" max="5" width="17.25" customWidth="1"/>
    <col min="6" max="6" width="7.875" customWidth="1"/>
    <col min="7" max="7" width="10.25" customWidth="1"/>
    <col min="8" max="8" width="10.75" customWidth="1"/>
    <col min="9" max="9" width="7.875" customWidth="1"/>
    <col min="12" max="12" width="8.75" customWidth="1"/>
    <col min="13" max="13" width="10.125" customWidth="1"/>
    <col min="16" max="16" width="10.375" customWidth="1"/>
  </cols>
  <sheetData>
    <row r="1" ht="18.7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/>
      <c r="C2" s="3"/>
      <c r="D2" s="4"/>
      <c r="E2" s="5">
        <v>43829</v>
      </c>
      <c r="F2" s="5"/>
      <c r="G2" s="6" t="s">
        <v>2</v>
      </c>
      <c r="H2" s="6"/>
      <c r="I2" s="6"/>
      <c r="J2" s="6"/>
      <c r="K2" s="6"/>
      <c r="L2" s="6"/>
      <c r="M2" s="6"/>
    </row>
    <row r="3" ht="15.2" customHeight="1" spans="1:13">
      <c r="A3" s="7" t="s">
        <v>3</v>
      </c>
      <c r="B3" s="8" t="s">
        <v>4</v>
      </c>
      <c r="C3" s="7" t="s">
        <v>5</v>
      </c>
      <c r="D3" s="7"/>
      <c r="E3" s="7"/>
      <c r="F3" s="7"/>
      <c r="G3" s="7"/>
      <c r="H3" s="7"/>
      <c r="I3" s="37" t="s">
        <v>6</v>
      </c>
      <c r="J3" s="38"/>
      <c r="K3" s="39"/>
      <c r="L3" s="40" t="s">
        <v>7</v>
      </c>
      <c r="M3" s="40" t="s">
        <v>8</v>
      </c>
    </row>
    <row r="4" ht="15.2" customHeight="1" spans="1:13">
      <c r="A4" s="7"/>
      <c r="B4" s="8"/>
      <c r="C4" s="9" t="s">
        <v>9</v>
      </c>
      <c r="D4" s="10"/>
      <c r="E4" s="11" t="s">
        <v>10</v>
      </c>
      <c r="F4" s="12"/>
      <c r="G4" s="13" t="s">
        <v>11</v>
      </c>
      <c r="H4" s="13" t="s">
        <v>12</v>
      </c>
      <c r="I4" s="41"/>
      <c r="J4" s="42"/>
      <c r="K4" s="43"/>
      <c r="L4" s="44"/>
      <c r="M4" s="44"/>
    </row>
    <row r="5" ht="12.95" customHeight="1" spans="1:13">
      <c r="A5" s="7"/>
      <c r="B5" s="8"/>
      <c r="C5" s="8" t="s">
        <v>13</v>
      </c>
      <c r="D5" s="13" t="s">
        <v>14</v>
      </c>
      <c r="E5" s="8" t="s">
        <v>13</v>
      </c>
      <c r="F5" s="13" t="s">
        <v>14</v>
      </c>
      <c r="G5" s="14"/>
      <c r="H5" s="14"/>
      <c r="I5" s="45" t="s">
        <v>13</v>
      </c>
      <c r="J5" s="13" t="s">
        <v>14</v>
      </c>
      <c r="K5" s="13" t="s">
        <v>15</v>
      </c>
      <c r="L5" s="44"/>
      <c r="M5" s="44"/>
    </row>
    <row r="6" ht="15.2" customHeight="1" spans="1:13">
      <c r="A6" s="15">
        <v>1</v>
      </c>
      <c r="B6" s="16" t="s">
        <v>16</v>
      </c>
      <c r="C6" s="16" t="s">
        <v>17</v>
      </c>
      <c r="D6" s="17">
        <v>106800</v>
      </c>
      <c r="E6" s="15"/>
      <c r="F6" s="15"/>
      <c r="G6" s="15">
        <f>D6+D7+D8</f>
        <v>114000</v>
      </c>
      <c r="H6" s="15">
        <f>G6*0.68</f>
        <v>77520</v>
      </c>
      <c r="I6" s="15"/>
      <c r="J6" s="15"/>
      <c r="K6" s="15"/>
      <c r="L6" s="15">
        <f>G6</f>
        <v>114000</v>
      </c>
      <c r="M6" s="15">
        <f t="shared" ref="M6:M14" si="0">H6+K6</f>
        <v>77520</v>
      </c>
    </row>
    <row r="7" ht="15.2" customHeight="1" spans="1:13">
      <c r="A7" s="18"/>
      <c r="B7" s="16"/>
      <c r="C7" s="16" t="s">
        <v>18</v>
      </c>
      <c r="D7" s="17">
        <v>800</v>
      </c>
      <c r="E7" s="18"/>
      <c r="F7" s="18"/>
      <c r="G7" s="18"/>
      <c r="H7" s="18"/>
      <c r="I7" s="18"/>
      <c r="J7" s="18"/>
      <c r="K7" s="18"/>
      <c r="L7" s="18"/>
      <c r="M7" s="18"/>
    </row>
    <row r="8" ht="15.2" customHeight="1" spans="1:13">
      <c r="A8" s="19"/>
      <c r="B8" s="16"/>
      <c r="C8" s="20" t="s">
        <v>19</v>
      </c>
      <c r="D8" s="17">
        <v>6400</v>
      </c>
      <c r="E8" s="19"/>
      <c r="F8" s="19"/>
      <c r="G8" s="19"/>
      <c r="H8" s="19"/>
      <c r="I8" s="19"/>
      <c r="J8" s="19"/>
      <c r="K8" s="19"/>
      <c r="L8" s="19"/>
      <c r="M8" s="19"/>
    </row>
    <row r="9" ht="15.2" customHeight="1" spans="1:13">
      <c r="A9" s="15">
        <v>2</v>
      </c>
      <c r="B9" s="21" t="s">
        <v>20</v>
      </c>
      <c r="C9" s="16" t="s">
        <v>17</v>
      </c>
      <c r="D9" s="17">
        <v>15600</v>
      </c>
      <c r="E9" s="15"/>
      <c r="F9" s="15"/>
      <c r="G9" s="15">
        <v>25600</v>
      </c>
      <c r="H9" s="15">
        <f>25600*0.68</f>
        <v>17408</v>
      </c>
      <c r="I9" s="15"/>
      <c r="J9" s="15"/>
      <c r="K9" s="15"/>
      <c r="L9" s="15">
        <f t="shared" ref="L9:L14" si="1">G9+J9</f>
        <v>25600</v>
      </c>
      <c r="M9" s="15">
        <f t="shared" si="0"/>
        <v>17408</v>
      </c>
    </row>
    <row r="10" ht="15.2" customHeight="1" spans="1:13">
      <c r="A10" s="19"/>
      <c r="B10" s="22"/>
      <c r="C10" s="16" t="s">
        <v>21</v>
      </c>
      <c r="D10" s="17">
        <v>10000</v>
      </c>
      <c r="E10" s="19"/>
      <c r="F10" s="19"/>
      <c r="G10" s="19"/>
      <c r="H10" s="19"/>
      <c r="I10" s="19"/>
      <c r="J10" s="19"/>
      <c r="K10" s="19"/>
      <c r="L10" s="19"/>
      <c r="M10" s="19"/>
    </row>
    <row r="11" ht="15.2" customHeight="1" spans="1:13">
      <c r="A11" s="17">
        <v>3</v>
      </c>
      <c r="B11" s="16" t="s">
        <v>22</v>
      </c>
      <c r="C11" s="16"/>
      <c r="D11" s="17">
        <v>6000</v>
      </c>
      <c r="E11" s="23"/>
      <c r="F11" s="23"/>
      <c r="G11" s="17">
        <v>6000</v>
      </c>
      <c r="H11" s="17">
        <f>G11*0.68</f>
        <v>4080</v>
      </c>
      <c r="I11" s="23"/>
      <c r="J11" s="23"/>
      <c r="K11" s="23"/>
      <c r="L11" s="17">
        <v>6000</v>
      </c>
      <c r="M11" s="17">
        <f t="shared" si="0"/>
        <v>4080</v>
      </c>
    </row>
    <row r="12" ht="15.2" customHeight="1" spans="1:13">
      <c r="A12" s="17">
        <v>4</v>
      </c>
      <c r="B12" s="16" t="s">
        <v>23</v>
      </c>
      <c r="C12" s="16"/>
      <c r="D12" s="17">
        <v>26600</v>
      </c>
      <c r="E12" s="23"/>
      <c r="F12" s="23"/>
      <c r="G12" s="17">
        <f>D12</f>
        <v>26600</v>
      </c>
      <c r="H12" s="17">
        <f>G12*0.68</f>
        <v>18088</v>
      </c>
      <c r="I12" s="23"/>
      <c r="J12" s="23"/>
      <c r="K12" s="23"/>
      <c r="L12" s="17">
        <f>G12</f>
        <v>26600</v>
      </c>
      <c r="M12" s="17">
        <f t="shared" si="0"/>
        <v>18088</v>
      </c>
    </row>
    <row r="13" ht="15.2" customHeight="1" spans="1:13">
      <c r="A13" s="15">
        <v>5</v>
      </c>
      <c r="B13" s="24" t="s">
        <v>24</v>
      </c>
      <c r="C13" s="25"/>
      <c r="D13" s="17">
        <v>25000</v>
      </c>
      <c r="E13" s="16" t="s">
        <v>25</v>
      </c>
      <c r="F13" s="17">
        <v>45000</v>
      </c>
      <c r="G13" s="17">
        <f>D13+F13</f>
        <v>70000</v>
      </c>
      <c r="H13" s="17">
        <f>G13*0.68</f>
        <v>47600</v>
      </c>
      <c r="I13" s="23"/>
      <c r="J13" s="23"/>
      <c r="K13" s="23"/>
      <c r="L13" s="17">
        <f t="shared" si="1"/>
        <v>70000</v>
      </c>
      <c r="M13" s="17">
        <f t="shared" si="0"/>
        <v>47600</v>
      </c>
    </row>
    <row r="14" ht="15.2" customHeight="1" spans="1:13">
      <c r="A14" s="15">
        <v>7</v>
      </c>
      <c r="B14" s="21" t="s">
        <v>26</v>
      </c>
      <c r="C14" s="26"/>
      <c r="D14" s="15">
        <v>19200</v>
      </c>
      <c r="E14" s="16" t="s">
        <v>27</v>
      </c>
      <c r="F14" s="17">
        <v>55000</v>
      </c>
      <c r="G14" s="15">
        <f>D14+F14+F15+F16+F17+F18</f>
        <v>404200</v>
      </c>
      <c r="H14" s="15">
        <f>G14*0.68</f>
        <v>274856</v>
      </c>
      <c r="I14" s="15"/>
      <c r="J14" s="15"/>
      <c r="K14" s="15"/>
      <c r="L14" s="15">
        <f t="shared" si="1"/>
        <v>404200</v>
      </c>
      <c r="M14" s="15">
        <f t="shared" si="0"/>
        <v>274856</v>
      </c>
    </row>
    <row r="15" ht="15.2" customHeight="1" spans="1:13">
      <c r="A15" s="18"/>
      <c r="B15" s="27"/>
      <c r="C15" s="28"/>
      <c r="D15" s="18"/>
      <c r="E15" s="16" t="s">
        <v>28</v>
      </c>
      <c r="F15" s="17">
        <v>55000</v>
      </c>
      <c r="G15" s="18"/>
      <c r="H15" s="18"/>
      <c r="I15" s="18"/>
      <c r="J15" s="18"/>
      <c r="K15" s="18"/>
      <c r="L15" s="18"/>
      <c r="M15" s="18"/>
    </row>
    <row r="16" ht="15.2" customHeight="1" spans="1:13">
      <c r="A16" s="18"/>
      <c r="B16" s="27"/>
      <c r="C16" s="28"/>
      <c r="D16" s="18"/>
      <c r="E16" s="16" t="s">
        <v>29</v>
      </c>
      <c r="F16" s="17">
        <v>80000</v>
      </c>
      <c r="G16" s="18"/>
      <c r="H16" s="18"/>
      <c r="I16" s="18"/>
      <c r="J16" s="18"/>
      <c r="K16" s="18"/>
      <c r="L16" s="18"/>
      <c r="M16" s="18"/>
    </row>
    <row r="17" ht="15.2" customHeight="1" spans="1:13">
      <c r="A17" s="18"/>
      <c r="B17" s="27"/>
      <c r="C17" s="28"/>
      <c r="D17" s="18"/>
      <c r="E17" s="16" t="s">
        <v>30</v>
      </c>
      <c r="F17" s="17">
        <v>75000</v>
      </c>
      <c r="G17" s="18"/>
      <c r="H17" s="18"/>
      <c r="I17" s="18"/>
      <c r="J17" s="18"/>
      <c r="K17" s="18"/>
      <c r="L17" s="18"/>
      <c r="M17" s="18"/>
    </row>
    <row r="18" ht="15.2" customHeight="1" spans="1:13">
      <c r="A18" s="19"/>
      <c r="B18" s="22"/>
      <c r="C18" s="25"/>
      <c r="D18" s="19"/>
      <c r="E18" s="16" t="s">
        <v>31</v>
      </c>
      <c r="F18" s="17">
        <v>120000</v>
      </c>
      <c r="G18" s="19"/>
      <c r="H18" s="19"/>
      <c r="I18" s="19"/>
      <c r="J18" s="19"/>
      <c r="K18" s="19"/>
      <c r="L18" s="19"/>
      <c r="M18" s="19"/>
    </row>
    <row r="19" ht="15.2" customHeight="1" spans="1:13">
      <c r="A19" s="17">
        <v>8</v>
      </c>
      <c r="B19" s="21" t="s">
        <v>32</v>
      </c>
      <c r="C19" s="29" t="s">
        <v>17</v>
      </c>
      <c r="D19" s="17">
        <v>8200</v>
      </c>
      <c r="E19" s="16" t="s">
        <v>33</v>
      </c>
      <c r="F19" s="17">
        <v>36000</v>
      </c>
      <c r="G19" s="17">
        <f>D19+F19</f>
        <v>44200</v>
      </c>
      <c r="H19" s="17">
        <f>G19*0.68</f>
        <v>30056</v>
      </c>
      <c r="I19" s="23"/>
      <c r="J19" s="23"/>
      <c r="K19" s="23"/>
      <c r="L19" s="17">
        <v>42200</v>
      </c>
      <c r="M19" s="17">
        <f>H19</f>
        <v>30056</v>
      </c>
    </row>
    <row r="20" ht="15.2" customHeight="1" spans="1:13">
      <c r="A20" s="17">
        <v>9</v>
      </c>
      <c r="B20" s="16" t="s">
        <v>34</v>
      </c>
      <c r="C20" s="16"/>
      <c r="D20" s="17">
        <v>29800</v>
      </c>
      <c r="E20" s="16"/>
      <c r="F20" s="17"/>
      <c r="G20" s="17">
        <f>D20</f>
        <v>29800</v>
      </c>
      <c r="H20" s="17">
        <f>G20*0.68</f>
        <v>20264</v>
      </c>
      <c r="I20" s="23"/>
      <c r="J20" s="23"/>
      <c r="K20" s="23"/>
      <c r="L20" s="17">
        <v>29800</v>
      </c>
      <c r="M20" s="17">
        <f>H20</f>
        <v>20264</v>
      </c>
    </row>
    <row r="21" ht="15.2" customHeight="1" spans="1:13">
      <c r="A21" s="17">
        <v>10</v>
      </c>
      <c r="B21" s="16" t="s">
        <v>35</v>
      </c>
      <c r="C21" s="16"/>
      <c r="D21" s="17">
        <v>37000</v>
      </c>
      <c r="E21" s="16" t="s">
        <v>36</v>
      </c>
      <c r="F21" s="17">
        <v>10000</v>
      </c>
      <c r="G21" s="17">
        <f>D21+F21</f>
        <v>47000</v>
      </c>
      <c r="H21" s="17">
        <f>G21*0.68</f>
        <v>31960</v>
      </c>
      <c r="I21" s="23"/>
      <c r="J21" s="23"/>
      <c r="K21" s="23"/>
      <c r="L21" s="17">
        <v>47000</v>
      </c>
      <c r="M21" s="17">
        <f>H21</f>
        <v>31960</v>
      </c>
    </row>
    <row r="22" ht="15.2" customHeight="1" spans="1:13">
      <c r="A22" s="17">
        <v>11</v>
      </c>
      <c r="B22" s="16" t="s">
        <v>37</v>
      </c>
      <c r="C22" s="29" t="s">
        <v>17</v>
      </c>
      <c r="D22" s="17">
        <v>19400</v>
      </c>
      <c r="E22" s="16" t="s">
        <v>38</v>
      </c>
      <c r="F22" s="17">
        <v>20000</v>
      </c>
      <c r="G22" s="15">
        <f>D24+F22+F23+F24+F25</f>
        <v>74200</v>
      </c>
      <c r="H22" s="15">
        <f>G22*0.68</f>
        <v>50456</v>
      </c>
      <c r="I22" s="15"/>
      <c r="J22" s="15"/>
      <c r="K22" s="15"/>
      <c r="L22" s="15">
        <f>G22+J22</f>
        <v>74200</v>
      </c>
      <c r="M22" s="15">
        <f>H22+K22</f>
        <v>50456</v>
      </c>
    </row>
    <row r="23" ht="15.2" customHeight="1" spans="1:13">
      <c r="A23" s="17"/>
      <c r="B23" s="16"/>
      <c r="C23" s="29" t="s">
        <v>39</v>
      </c>
      <c r="D23" s="17">
        <v>4000</v>
      </c>
      <c r="E23" s="16" t="s">
        <v>40</v>
      </c>
      <c r="F23" s="17">
        <v>15000</v>
      </c>
      <c r="G23" s="18"/>
      <c r="H23" s="18"/>
      <c r="I23" s="18"/>
      <c r="J23" s="18"/>
      <c r="K23" s="18"/>
      <c r="L23" s="18"/>
      <c r="M23" s="18"/>
    </row>
    <row r="24" ht="15.2" customHeight="1" spans="1:13">
      <c r="A24" s="17"/>
      <c r="B24" s="16"/>
      <c r="C24" s="8" t="s">
        <v>41</v>
      </c>
      <c r="D24" s="15">
        <f>D22+D23</f>
        <v>23400</v>
      </c>
      <c r="E24" s="16" t="s">
        <v>42</v>
      </c>
      <c r="F24" s="17">
        <v>15000</v>
      </c>
      <c r="G24" s="18"/>
      <c r="H24" s="18"/>
      <c r="I24" s="18"/>
      <c r="J24" s="18"/>
      <c r="K24" s="18"/>
      <c r="L24" s="18"/>
      <c r="M24" s="18"/>
    </row>
    <row r="25" ht="15.2" customHeight="1" spans="1:13">
      <c r="A25" s="17"/>
      <c r="B25" s="16"/>
      <c r="C25" s="8"/>
      <c r="D25" s="18"/>
      <c r="E25" s="16" t="s">
        <v>43</v>
      </c>
      <c r="F25" s="17">
        <v>800</v>
      </c>
      <c r="G25" s="18"/>
      <c r="H25" s="18"/>
      <c r="I25" s="18"/>
      <c r="J25" s="18"/>
      <c r="K25" s="18"/>
      <c r="L25" s="18"/>
      <c r="M25" s="18"/>
    </row>
    <row r="26" ht="15.2" customHeight="1" spans="1:13">
      <c r="A26" s="17">
        <v>12</v>
      </c>
      <c r="B26" s="16" t="s">
        <v>44</v>
      </c>
      <c r="C26" s="8"/>
      <c r="D26" s="17">
        <v>10800</v>
      </c>
      <c r="E26" s="16"/>
      <c r="F26" s="17"/>
      <c r="G26" s="17">
        <v>10800</v>
      </c>
      <c r="H26" s="17">
        <f>G26*0.68</f>
        <v>7344</v>
      </c>
      <c r="I26" s="17"/>
      <c r="J26" s="17"/>
      <c r="K26" s="17"/>
      <c r="L26" s="17">
        <v>10800</v>
      </c>
      <c r="M26" s="17">
        <v>7344</v>
      </c>
    </row>
    <row r="27" ht="15.2" customHeight="1" spans="1:13">
      <c r="A27" s="17">
        <v>13</v>
      </c>
      <c r="B27" s="16" t="s">
        <v>45</v>
      </c>
      <c r="C27" s="16"/>
      <c r="D27" s="17">
        <v>10800</v>
      </c>
      <c r="E27" s="16"/>
      <c r="F27" s="30"/>
      <c r="G27" s="17">
        <v>10800</v>
      </c>
      <c r="H27" s="17">
        <f>G27*0.68</f>
        <v>7344</v>
      </c>
      <c r="I27" s="23"/>
      <c r="J27" s="23"/>
      <c r="K27" s="23"/>
      <c r="L27" s="17">
        <v>10800</v>
      </c>
      <c r="M27" s="17">
        <f>H27</f>
        <v>7344</v>
      </c>
    </row>
    <row r="28" ht="15.2" customHeight="1" spans="1:13">
      <c r="A28" s="17">
        <v>14</v>
      </c>
      <c r="B28" s="16" t="s">
        <v>46</v>
      </c>
      <c r="C28" s="16"/>
      <c r="D28" s="17">
        <v>12000</v>
      </c>
      <c r="E28" s="16"/>
      <c r="F28" s="30"/>
      <c r="G28" s="17">
        <v>12000</v>
      </c>
      <c r="H28" s="17">
        <f>G28*0.68</f>
        <v>8160</v>
      </c>
      <c r="I28" s="23"/>
      <c r="J28" s="23"/>
      <c r="K28" s="23"/>
      <c r="L28" s="17">
        <v>12000</v>
      </c>
      <c r="M28" s="17">
        <f>H28</f>
        <v>8160</v>
      </c>
    </row>
    <row r="29" ht="15.2" customHeight="1" spans="1:13">
      <c r="A29" s="15">
        <v>15</v>
      </c>
      <c r="B29" s="16" t="s">
        <v>47</v>
      </c>
      <c r="C29" s="26" t="s">
        <v>17</v>
      </c>
      <c r="D29" s="15">
        <v>26000</v>
      </c>
      <c r="E29" s="16" t="s">
        <v>48</v>
      </c>
      <c r="F29" s="23">
        <v>4000</v>
      </c>
      <c r="G29" s="15">
        <f>F31+F30+F29+D29</f>
        <v>44000</v>
      </c>
      <c r="H29" s="15">
        <f>G29*0.68</f>
        <v>29920</v>
      </c>
      <c r="I29" s="46"/>
      <c r="J29" s="46"/>
      <c r="K29" s="46"/>
      <c r="L29" s="47">
        <f>G29+J29</f>
        <v>44000</v>
      </c>
      <c r="M29" s="47">
        <f>H29+K29</f>
        <v>29920</v>
      </c>
    </row>
    <row r="30" ht="15.2" customHeight="1" spans="1:13">
      <c r="A30" s="18"/>
      <c r="B30" s="16"/>
      <c r="C30" s="28"/>
      <c r="D30" s="18"/>
      <c r="E30" s="16" t="s">
        <v>49</v>
      </c>
      <c r="F30" s="23">
        <v>10000</v>
      </c>
      <c r="G30" s="18"/>
      <c r="H30" s="18"/>
      <c r="I30" s="48"/>
      <c r="J30" s="48"/>
      <c r="K30" s="48"/>
      <c r="L30" s="18"/>
      <c r="M30" s="18"/>
    </row>
    <row r="31" ht="15.2" customHeight="1" spans="1:13">
      <c r="A31" s="18"/>
      <c r="B31" s="16"/>
      <c r="C31" s="25"/>
      <c r="D31" s="19"/>
      <c r="E31" s="16" t="s">
        <v>50</v>
      </c>
      <c r="F31" s="23">
        <v>4000</v>
      </c>
      <c r="G31" s="19"/>
      <c r="H31" s="19"/>
      <c r="I31" s="49"/>
      <c r="J31" s="49"/>
      <c r="K31" s="49"/>
      <c r="L31" s="19"/>
      <c r="M31" s="19"/>
    </row>
    <row r="32" ht="26.1" customHeight="1" spans="1:13">
      <c r="A32" s="11" t="s">
        <v>51</v>
      </c>
      <c r="B32" s="12"/>
      <c r="C32" s="31"/>
      <c r="D32" s="31">
        <f>SUM(D6:D31)</f>
        <v>397800</v>
      </c>
      <c r="E32" s="31"/>
      <c r="F32" s="31">
        <f>SUM(F6:F31)</f>
        <v>544800</v>
      </c>
      <c r="G32" s="7">
        <f>SUM(G6:G31)</f>
        <v>919200</v>
      </c>
      <c r="H32" s="7">
        <f>SUM(H6:H31)</f>
        <v>625056</v>
      </c>
      <c r="I32" s="7">
        <f t="shared" ref="I32:K32" si="2">I29+I28+I27+I22+I21+I20+I19+I14+I13+I12+I11+I9+I6</f>
        <v>0</v>
      </c>
      <c r="J32" s="7">
        <f t="shared" si="2"/>
        <v>0</v>
      </c>
      <c r="K32" s="7">
        <f t="shared" si="2"/>
        <v>0</v>
      </c>
      <c r="L32" s="7">
        <f>SUM(L6:L31)</f>
        <v>917200</v>
      </c>
      <c r="M32" s="7">
        <f>SUM(M6:M31)</f>
        <v>625056</v>
      </c>
    </row>
    <row r="33" ht="9" customHeight="1" spans="1:13">
      <c r="A33" s="32"/>
      <c r="B33" s="32"/>
      <c r="C33" s="33"/>
      <c r="D33" s="34"/>
      <c r="E33" s="33"/>
      <c r="F33" s="35"/>
      <c r="G33" s="36"/>
      <c r="H33" s="34"/>
      <c r="I33" s="36"/>
      <c r="J33" s="34"/>
      <c r="K33" s="34"/>
      <c r="L33" s="36"/>
      <c r="M33" s="35"/>
    </row>
    <row r="34" ht="63.95" customHeight="1" spans="1:13">
      <c r="A34" s="32"/>
      <c r="B34" s="32"/>
      <c r="C34" s="33"/>
      <c r="D34" s="34"/>
      <c r="E34" s="33"/>
      <c r="F34" s="35"/>
      <c r="G34" s="36"/>
      <c r="H34" s="34"/>
      <c r="I34" s="36"/>
      <c r="J34" s="34"/>
      <c r="K34" s="34"/>
      <c r="L34" s="36"/>
      <c r="M34" s="35"/>
    </row>
    <row r="35" spans="1:13">
      <c r="A35" s="7" t="s">
        <v>3</v>
      </c>
      <c r="B35" s="8" t="s">
        <v>4</v>
      </c>
      <c r="C35" s="7" t="s">
        <v>5</v>
      </c>
      <c r="D35" s="7"/>
      <c r="E35" s="7"/>
      <c r="F35" s="7"/>
      <c r="G35" s="7"/>
      <c r="H35" s="7"/>
      <c r="I35" s="45" t="s">
        <v>6</v>
      </c>
      <c r="J35" s="14"/>
      <c r="K35" s="14"/>
      <c r="L35" s="40" t="s">
        <v>7</v>
      </c>
      <c r="M35" s="40" t="s">
        <v>8</v>
      </c>
    </row>
    <row r="36" spans="1:13">
      <c r="A36" s="7"/>
      <c r="B36" s="8"/>
      <c r="C36" s="8" t="s">
        <v>9</v>
      </c>
      <c r="D36" s="8"/>
      <c r="E36" s="7" t="s">
        <v>10</v>
      </c>
      <c r="F36" s="7"/>
      <c r="G36" s="13" t="s">
        <v>11</v>
      </c>
      <c r="H36" s="13" t="s">
        <v>12</v>
      </c>
      <c r="I36" s="14"/>
      <c r="J36" s="14"/>
      <c r="K36" s="14"/>
      <c r="L36" s="44"/>
      <c r="M36" s="44"/>
    </row>
    <row r="37" ht="19.5" customHeight="1" spans="1:13">
      <c r="A37" s="7"/>
      <c r="B37" s="8"/>
      <c r="C37" s="8" t="s">
        <v>13</v>
      </c>
      <c r="D37" s="13" t="s">
        <v>14</v>
      </c>
      <c r="E37" s="8" t="s">
        <v>13</v>
      </c>
      <c r="F37" s="13" t="s">
        <v>14</v>
      </c>
      <c r="G37" s="14"/>
      <c r="H37" s="14"/>
      <c r="I37" s="45" t="s">
        <v>13</v>
      </c>
      <c r="J37" s="13" t="s">
        <v>14</v>
      </c>
      <c r="K37" s="13" t="s">
        <v>15</v>
      </c>
      <c r="L37" s="44"/>
      <c r="M37" s="44"/>
    </row>
    <row r="38" spans="1:13">
      <c r="A38" s="17">
        <v>16</v>
      </c>
      <c r="B38" s="16" t="s">
        <v>52</v>
      </c>
      <c r="C38" s="16"/>
      <c r="D38" s="17">
        <v>12000</v>
      </c>
      <c r="E38" s="16"/>
      <c r="F38" s="17"/>
      <c r="G38" s="17">
        <v>12000</v>
      </c>
      <c r="H38" s="17">
        <f>G38*0.68</f>
        <v>8160</v>
      </c>
      <c r="I38" s="50"/>
      <c r="J38" s="51"/>
      <c r="K38" s="51"/>
      <c r="L38" s="17">
        <v>12000</v>
      </c>
      <c r="M38" s="52">
        <f>H38+K38</f>
        <v>8160</v>
      </c>
    </row>
    <row r="39" spans="1:13">
      <c r="A39" s="17">
        <v>17</v>
      </c>
      <c r="B39" s="16" t="s">
        <v>53</v>
      </c>
      <c r="C39" s="16"/>
      <c r="D39" s="17">
        <v>32000</v>
      </c>
      <c r="E39" s="16" t="s">
        <v>54</v>
      </c>
      <c r="F39" s="17">
        <v>36000</v>
      </c>
      <c r="G39" s="17">
        <f>D39+F39</f>
        <v>68000</v>
      </c>
      <c r="H39" s="17">
        <f>G39*0.68</f>
        <v>46240</v>
      </c>
      <c r="I39" s="50"/>
      <c r="J39" s="51"/>
      <c r="K39" s="51"/>
      <c r="L39" s="17">
        <f>D39+F39</f>
        <v>68000</v>
      </c>
      <c r="M39" s="17">
        <f>H39</f>
        <v>46240</v>
      </c>
    </row>
    <row r="40" spans="1:13">
      <c r="A40" s="17">
        <v>18</v>
      </c>
      <c r="B40" s="16" t="s">
        <v>55</v>
      </c>
      <c r="C40" s="16"/>
      <c r="D40" s="17">
        <v>45600</v>
      </c>
      <c r="E40" s="16"/>
      <c r="F40" s="17"/>
      <c r="G40" s="17">
        <v>45600</v>
      </c>
      <c r="H40" s="17">
        <f>G40*0.68</f>
        <v>31008</v>
      </c>
      <c r="I40" s="53"/>
      <c r="J40" s="51"/>
      <c r="K40" s="51"/>
      <c r="L40" s="17">
        <v>45600</v>
      </c>
      <c r="M40" s="17">
        <f>H40</f>
        <v>31008</v>
      </c>
    </row>
    <row r="41" customHeight="1" spans="1:13">
      <c r="A41" s="17">
        <v>19</v>
      </c>
      <c r="B41" s="16" t="s">
        <v>56</v>
      </c>
      <c r="C41" s="16"/>
      <c r="D41" s="15"/>
      <c r="E41" s="16" t="s">
        <v>57</v>
      </c>
      <c r="F41" s="17">
        <v>10000</v>
      </c>
      <c r="G41" s="15">
        <f>SUM(F41:F43)</f>
        <v>33000</v>
      </c>
      <c r="H41" s="15">
        <f>G41*0.68</f>
        <v>22440</v>
      </c>
      <c r="I41" s="46"/>
      <c r="J41" s="46"/>
      <c r="K41" s="46"/>
      <c r="L41" s="15">
        <v>33000</v>
      </c>
      <c r="M41" s="15">
        <f>H41</f>
        <v>22440</v>
      </c>
    </row>
    <row r="42" spans="1:13">
      <c r="A42" s="17"/>
      <c r="B42" s="16"/>
      <c r="C42" s="16"/>
      <c r="D42" s="18"/>
      <c r="E42" s="16" t="s">
        <v>58</v>
      </c>
      <c r="F42" s="17">
        <v>8000</v>
      </c>
      <c r="G42" s="18"/>
      <c r="H42" s="18"/>
      <c r="I42" s="48"/>
      <c r="J42" s="48"/>
      <c r="K42" s="48"/>
      <c r="L42" s="18"/>
      <c r="M42" s="18"/>
    </row>
    <row r="43" spans="1:13">
      <c r="A43" s="17"/>
      <c r="B43" s="16"/>
      <c r="C43" s="16"/>
      <c r="D43" s="19"/>
      <c r="E43" s="16" t="s">
        <v>59</v>
      </c>
      <c r="F43" s="17">
        <v>15000</v>
      </c>
      <c r="G43" s="19"/>
      <c r="H43" s="19"/>
      <c r="I43" s="49"/>
      <c r="J43" s="49"/>
      <c r="K43" s="49"/>
      <c r="L43" s="19"/>
      <c r="M43" s="19"/>
    </row>
    <row r="44" ht="22.5" spans="1:13">
      <c r="A44" s="15">
        <v>20</v>
      </c>
      <c r="B44" s="21" t="s">
        <v>60</v>
      </c>
      <c r="C44" s="26"/>
      <c r="D44" s="15">
        <v>15800</v>
      </c>
      <c r="E44" s="16" t="s">
        <v>61</v>
      </c>
      <c r="F44" s="17">
        <v>55600</v>
      </c>
      <c r="G44" s="15">
        <v>334600</v>
      </c>
      <c r="H44" s="15">
        <f>G44*0.68</f>
        <v>227528</v>
      </c>
      <c r="I44" s="50"/>
      <c r="J44" s="50"/>
      <c r="K44" s="50"/>
      <c r="L44" s="47">
        <f>G44+J44</f>
        <v>334600</v>
      </c>
      <c r="M44" s="15">
        <f>H44+K44</f>
        <v>227528</v>
      </c>
    </row>
    <row r="45" ht="22.5" spans="1:13">
      <c r="A45" s="18"/>
      <c r="B45" s="27"/>
      <c r="C45" s="28"/>
      <c r="D45" s="18"/>
      <c r="E45" s="16" t="s">
        <v>62</v>
      </c>
      <c r="F45" s="17">
        <v>18000</v>
      </c>
      <c r="G45" s="18"/>
      <c r="H45" s="18"/>
      <c r="I45" s="50"/>
      <c r="J45" s="50"/>
      <c r="K45" s="50"/>
      <c r="L45" s="18"/>
      <c r="M45" s="18"/>
    </row>
    <row r="46" spans="1:13">
      <c r="A46" s="18"/>
      <c r="B46" s="27"/>
      <c r="C46" s="28"/>
      <c r="D46" s="18"/>
      <c r="E46" s="16" t="s">
        <v>63</v>
      </c>
      <c r="F46" s="17">
        <v>67600</v>
      </c>
      <c r="G46" s="18"/>
      <c r="H46" s="18"/>
      <c r="I46" s="50"/>
      <c r="J46" s="50"/>
      <c r="K46" s="50"/>
      <c r="L46" s="18"/>
      <c r="M46" s="18"/>
    </row>
    <row r="47" ht="14.85" customHeight="1" spans="1:13">
      <c r="A47" s="18"/>
      <c r="B47" s="27"/>
      <c r="C47" s="28"/>
      <c r="D47" s="18"/>
      <c r="E47" s="16" t="s">
        <v>64</v>
      </c>
      <c r="F47" s="17">
        <v>5000</v>
      </c>
      <c r="G47" s="18"/>
      <c r="H47" s="18"/>
      <c r="I47" s="50"/>
      <c r="J47" s="50"/>
      <c r="K47" s="50"/>
      <c r="L47" s="18"/>
      <c r="M47" s="18"/>
    </row>
    <row r="48" ht="22.5" spans="1:13">
      <c r="A48" s="18"/>
      <c r="B48" s="27"/>
      <c r="C48" s="28"/>
      <c r="D48" s="18"/>
      <c r="E48" s="16" t="s">
        <v>65</v>
      </c>
      <c r="F48" s="17">
        <v>3000</v>
      </c>
      <c r="G48" s="18"/>
      <c r="H48" s="18"/>
      <c r="I48" s="50"/>
      <c r="J48" s="50"/>
      <c r="K48" s="50"/>
      <c r="L48" s="18"/>
      <c r="M48" s="18"/>
    </row>
    <row r="49" ht="14.1" customHeight="1" spans="1:13">
      <c r="A49" s="18"/>
      <c r="B49" s="27"/>
      <c r="C49" s="28"/>
      <c r="D49" s="18"/>
      <c r="E49" s="16" t="s">
        <v>66</v>
      </c>
      <c r="F49" s="17">
        <v>7800</v>
      </c>
      <c r="G49" s="18"/>
      <c r="H49" s="18"/>
      <c r="I49" s="50"/>
      <c r="J49" s="50"/>
      <c r="K49" s="50"/>
      <c r="L49" s="18"/>
      <c r="M49" s="18"/>
    </row>
    <row r="50" ht="14.1" customHeight="1" spans="1:13">
      <c r="A50" s="18"/>
      <c r="B50" s="27"/>
      <c r="C50" s="28"/>
      <c r="D50" s="18"/>
      <c r="E50" s="16" t="s">
        <v>67</v>
      </c>
      <c r="F50" s="17">
        <v>56700</v>
      </c>
      <c r="G50" s="18"/>
      <c r="H50" s="18"/>
      <c r="I50" s="50"/>
      <c r="J50" s="50"/>
      <c r="K50" s="50"/>
      <c r="L50" s="18"/>
      <c r="M50" s="18"/>
    </row>
    <row r="51" ht="14.1" customHeight="1" spans="1:13">
      <c r="A51" s="18"/>
      <c r="B51" s="27"/>
      <c r="C51" s="28"/>
      <c r="D51" s="18"/>
      <c r="E51" s="16" t="s">
        <v>68</v>
      </c>
      <c r="F51" s="17">
        <v>52000</v>
      </c>
      <c r="G51" s="18"/>
      <c r="H51" s="18"/>
      <c r="I51" s="50"/>
      <c r="J51" s="50"/>
      <c r="K51" s="50"/>
      <c r="L51" s="18"/>
      <c r="M51" s="18"/>
    </row>
    <row r="52" ht="14.1" customHeight="1" spans="1:13">
      <c r="A52" s="18"/>
      <c r="B52" s="27"/>
      <c r="C52" s="28"/>
      <c r="D52" s="18"/>
      <c r="E52" s="16" t="s">
        <v>69</v>
      </c>
      <c r="F52" s="17">
        <v>62000</v>
      </c>
      <c r="G52" s="18"/>
      <c r="H52" s="18"/>
      <c r="I52" s="50"/>
      <c r="J52" s="50"/>
      <c r="K52" s="50"/>
      <c r="L52" s="18"/>
      <c r="M52" s="18"/>
    </row>
    <row r="53" ht="14.1" customHeight="1" spans="1:13">
      <c r="A53" s="18"/>
      <c r="B53" s="27"/>
      <c r="C53" s="28"/>
      <c r="D53" s="18"/>
      <c r="E53" s="16" t="s">
        <v>70</v>
      </c>
      <c r="F53" s="17">
        <v>4000</v>
      </c>
      <c r="G53" s="18"/>
      <c r="H53" s="18"/>
      <c r="I53" s="50"/>
      <c r="J53" s="50"/>
      <c r="K53" s="50"/>
      <c r="L53" s="18"/>
      <c r="M53" s="18"/>
    </row>
    <row r="54" ht="14.1" customHeight="1" spans="1:13">
      <c r="A54" s="18"/>
      <c r="B54" s="27"/>
      <c r="C54" s="28"/>
      <c r="D54" s="18"/>
      <c r="E54" s="16" t="s">
        <v>71</v>
      </c>
      <c r="F54" s="17">
        <v>2500</v>
      </c>
      <c r="G54" s="18"/>
      <c r="H54" s="18"/>
      <c r="I54" s="50"/>
      <c r="J54" s="50"/>
      <c r="K54" s="50"/>
      <c r="L54" s="18"/>
      <c r="M54" s="18"/>
    </row>
    <row r="55" ht="14.1" customHeight="1" spans="1:13">
      <c r="A55" s="19"/>
      <c r="B55" s="22"/>
      <c r="C55" s="25"/>
      <c r="D55" s="19"/>
      <c r="E55" s="16" t="s">
        <v>72</v>
      </c>
      <c r="F55" s="17">
        <v>400</v>
      </c>
      <c r="G55" s="19"/>
      <c r="H55" s="19"/>
      <c r="I55" s="50"/>
      <c r="J55" s="50"/>
      <c r="K55" s="50"/>
      <c r="L55" s="19"/>
      <c r="M55" s="19"/>
    </row>
    <row r="56" ht="22.5" spans="1:13">
      <c r="A56" s="15">
        <v>21</v>
      </c>
      <c r="B56" s="26" t="s">
        <v>73</v>
      </c>
      <c r="C56" s="26"/>
      <c r="D56" s="15"/>
      <c r="E56" s="16" t="s">
        <v>74</v>
      </c>
      <c r="F56" s="17">
        <v>1500000</v>
      </c>
      <c r="G56" s="15">
        <v>4050000</v>
      </c>
      <c r="H56" s="15">
        <f>G56*0.68</f>
        <v>2754000</v>
      </c>
      <c r="I56" s="47"/>
      <c r="J56" s="46"/>
      <c r="K56" s="46"/>
      <c r="L56" s="15">
        <f>G56+J56</f>
        <v>4050000</v>
      </c>
      <c r="M56" s="15">
        <f>H56+K56</f>
        <v>2754000</v>
      </c>
    </row>
    <row r="57" spans="1:13">
      <c r="A57" s="18"/>
      <c r="B57" s="28"/>
      <c r="C57" s="28"/>
      <c r="D57" s="18"/>
      <c r="E57" s="16" t="s">
        <v>75</v>
      </c>
      <c r="F57" s="17">
        <v>730000</v>
      </c>
      <c r="G57" s="18"/>
      <c r="H57" s="18"/>
      <c r="I57" s="54"/>
      <c r="J57" s="48"/>
      <c r="K57" s="48"/>
      <c r="L57" s="18"/>
      <c r="M57" s="18"/>
    </row>
    <row r="58" spans="1:13">
      <c r="A58" s="18"/>
      <c r="B58" s="28"/>
      <c r="C58" s="28"/>
      <c r="D58" s="18"/>
      <c r="E58" s="16" t="s">
        <v>76</v>
      </c>
      <c r="F58" s="17">
        <v>300000</v>
      </c>
      <c r="G58" s="18"/>
      <c r="H58" s="18"/>
      <c r="I58" s="54"/>
      <c r="J58" s="48"/>
      <c r="K58" s="48"/>
      <c r="L58" s="18"/>
      <c r="M58" s="18"/>
    </row>
    <row r="59" ht="22.5" spans="1:13">
      <c r="A59" s="18"/>
      <c r="B59" s="28"/>
      <c r="C59" s="28"/>
      <c r="D59" s="18"/>
      <c r="E59" s="16" t="s">
        <v>77</v>
      </c>
      <c r="F59" s="17">
        <v>624000</v>
      </c>
      <c r="G59" s="18"/>
      <c r="H59" s="18"/>
      <c r="I59" s="54"/>
      <c r="J59" s="48"/>
      <c r="K59" s="48"/>
      <c r="L59" s="18"/>
      <c r="M59" s="18"/>
    </row>
    <row r="60" spans="1:13">
      <c r="A60" s="18"/>
      <c r="B60" s="28"/>
      <c r="C60" s="28"/>
      <c r="D60" s="18"/>
      <c r="E60" s="20" t="s">
        <v>78</v>
      </c>
      <c r="F60" s="17">
        <v>166000</v>
      </c>
      <c r="G60" s="18"/>
      <c r="H60" s="18"/>
      <c r="I60" s="54"/>
      <c r="J60" s="48"/>
      <c r="K60" s="48"/>
      <c r="L60" s="18"/>
      <c r="M60" s="18"/>
    </row>
    <row r="61" spans="1:13">
      <c r="A61" s="18"/>
      <c r="B61" s="28"/>
      <c r="C61" s="28"/>
      <c r="D61" s="18"/>
      <c r="E61" s="16" t="s">
        <v>79</v>
      </c>
      <c r="F61" s="17">
        <v>100000</v>
      </c>
      <c r="G61" s="18"/>
      <c r="H61" s="18"/>
      <c r="I61" s="54"/>
      <c r="J61" s="48"/>
      <c r="K61" s="48"/>
      <c r="L61" s="18"/>
      <c r="M61" s="18"/>
    </row>
    <row r="62" spans="1:13">
      <c r="A62" s="18"/>
      <c r="B62" s="28"/>
      <c r="C62" s="28"/>
      <c r="D62" s="18"/>
      <c r="E62" s="16" t="s">
        <v>80</v>
      </c>
      <c r="F62" s="17">
        <v>430000</v>
      </c>
      <c r="G62" s="18"/>
      <c r="H62" s="18"/>
      <c r="I62" s="54"/>
      <c r="J62" s="48"/>
      <c r="K62" s="48"/>
      <c r="L62" s="18"/>
      <c r="M62" s="18"/>
    </row>
    <row r="63" spans="1:13">
      <c r="A63" s="19"/>
      <c r="B63" s="25"/>
      <c r="C63" s="25"/>
      <c r="D63" s="19"/>
      <c r="E63" s="16" t="s">
        <v>81</v>
      </c>
      <c r="F63" s="17">
        <v>200000</v>
      </c>
      <c r="G63" s="19"/>
      <c r="H63" s="19"/>
      <c r="I63" s="55"/>
      <c r="J63" s="49"/>
      <c r="K63" s="49"/>
      <c r="L63" s="19"/>
      <c r="M63" s="19"/>
    </row>
    <row r="64" spans="1:13">
      <c r="A64" s="17">
        <v>22</v>
      </c>
      <c r="B64" s="16" t="s">
        <v>82</v>
      </c>
      <c r="C64" s="16"/>
      <c r="D64" s="17">
        <v>12000</v>
      </c>
      <c r="E64" s="16"/>
      <c r="F64" s="23"/>
      <c r="G64" s="17">
        <v>12000</v>
      </c>
      <c r="H64" s="17">
        <f>G64*0.68</f>
        <v>8160</v>
      </c>
      <c r="I64" s="50"/>
      <c r="J64" s="51"/>
      <c r="K64" s="51"/>
      <c r="L64" s="17">
        <v>12000</v>
      </c>
      <c r="M64" s="17">
        <f>H64</f>
        <v>8160</v>
      </c>
    </row>
    <row r="65" customHeight="1" spans="1:13">
      <c r="A65" s="17">
        <v>23</v>
      </c>
      <c r="B65" s="16" t="s">
        <v>83</v>
      </c>
      <c r="C65" s="16"/>
      <c r="D65" s="17">
        <v>8000</v>
      </c>
      <c r="E65" s="16"/>
      <c r="F65" s="23"/>
      <c r="G65" s="17">
        <v>8000</v>
      </c>
      <c r="H65" s="17">
        <f>G65*0.68</f>
        <v>5440</v>
      </c>
      <c r="I65" s="50"/>
      <c r="J65" s="51"/>
      <c r="K65" s="51"/>
      <c r="L65" s="17">
        <f>G65+J65</f>
        <v>8000</v>
      </c>
      <c r="M65" s="17">
        <f>H65+K65</f>
        <v>5440</v>
      </c>
    </row>
    <row r="66" ht="14.1" customHeight="1" spans="1:13">
      <c r="A66" s="17">
        <v>24</v>
      </c>
      <c r="B66" s="16" t="s">
        <v>84</v>
      </c>
      <c r="C66" s="29"/>
      <c r="D66" s="17">
        <v>26000</v>
      </c>
      <c r="E66" s="16" t="s">
        <v>85</v>
      </c>
      <c r="F66" s="17">
        <v>200000</v>
      </c>
      <c r="G66" s="17">
        <v>1646000</v>
      </c>
      <c r="H66" s="17">
        <f>G66*0.68</f>
        <v>1119280</v>
      </c>
      <c r="I66" s="53"/>
      <c r="J66" s="50"/>
      <c r="K66" s="50"/>
      <c r="L66" s="17">
        <f>G66</f>
        <v>1646000</v>
      </c>
      <c r="M66" s="15">
        <f>H66</f>
        <v>1119280</v>
      </c>
    </row>
    <row r="67" ht="14.1" customHeight="1" spans="1:13">
      <c r="A67" s="17"/>
      <c r="B67" s="16"/>
      <c r="C67" s="29"/>
      <c r="D67" s="17"/>
      <c r="E67" s="16" t="s">
        <v>86</v>
      </c>
      <c r="F67" s="17">
        <v>300000</v>
      </c>
      <c r="G67" s="17"/>
      <c r="H67" s="17"/>
      <c r="I67" s="53"/>
      <c r="J67" s="50"/>
      <c r="K67" s="50"/>
      <c r="L67" s="17"/>
      <c r="M67" s="18"/>
    </row>
    <row r="68" ht="14.1" customHeight="1" spans="1:13">
      <c r="A68" s="17"/>
      <c r="B68" s="16"/>
      <c r="C68" s="29"/>
      <c r="D68" s="17"/>
      <c r="E68" s="16" t="s">
        <v>87</v>
      </c>
      <c r="F68" s="17">
        <v>280000</v>
      </c>
      <c r="G68" s="17"/>
      <c r="H68" s="17"/>
      <c r="I68" s="53"/>
      <c r="J68" s="50"/>
      <c r="K68" s="50"/>
      <c r="L68" s="17"/>
      <c r="M68" s="18"/>
    </row>
    <row r="69" ht="14.1" customHeight="1" spans="1:13">
      <c r="A69" s="17"/>
      <c r="B69" s="16"/>
      <c r="C69" s="29"/>
      <c r="D69" s="17"/>
      <c r="E69" s="16" t="s">
        <v>88</v>
      </c>
      <c r="F69" s="17">
        <v>280000</v>
      </c>
      <c r="G69" s="17"/>
      <c r="H69" s="17"/>
      <c r="I69" s="53"/>
      <c r="J69" s="50"/>
      <c r="K69" s="50"/>
      <c r="L69" s="17"/>
      <c r="M69" s="18"/>
    </row>
    <row r="70" ht="12" customHeight="1" spans="1:13">
      <c r="A70" s="17"/>
      <c r="B70" s="16"/>
      <c r="C70" s="29"/>
      <c r="D70" s="17"/>
      <c r="E70" s="16" t="s">
        <v>89</v>
      </c>
      <c r="F70" s="17">
        <v>280000</v>
      </c>
      <c r="G70" s="17"/>
      <c r="H70" s="17"/>
      <c r="I70" s="53"/>
      <c r="J70" s="50"/>
      <c r="K70" s="50"/>
      <c r="L70" s="17"/>
      <c r="M70" s="18"/>
    </row>
    <row r="71" ht="14.1" customHeight="1" spans="1:13">
      <c r="A71" s="17"/>
      <c r="B71" s="16"/>
      <c r="C71" s="29"/>
      <c r="D71" s="17"/>
      <c r="E71" s="16" t="s">
        <v>90</v>
      </c>
      <c r="F71" s="17">
        <v>280000</v>
      </c>
      <c r="G71" s="17"/>
      <c r="H71" s="17"/>
      <c r="I71" s="53"/>
      <c r="J71" s="50"/>
      <c r="K71" s="50"/>
      <c r="L71" s="17"/>
      <c r="M71" s="19"/>
    </row>
    <row r="72" ht="15" customHeight="1" spans="1:13">
      <c r="A72" s="15"/>
      <c r="B72" s="8" t="s">
        <v>51</v>
      </c>
      <c r="C72" s="29"/>
      <c r="D72" s="17">
        <f>D38+D39+D40+D41+D44+D56+D64+D65+D66</f>
        <v>151400</v>
      </c>
      <c r="E72" s="16"/>
      <c r="F72" s="23">
        <f>SUM(F38:F71)</f>
        <v>6073600</v>
      </c>
      <c r="G72" s="7">
        <f t="shared" ref="G72:M72" si="3">G66+G65+G64+G56+G44+G41+G40+G39+G38</f>
        <v>6209200</v>
      </c>
      <c r="H72" s="7">
        <f t="shared" si="3"/>
        <v>4222256</v>
      </c>
      <c r="I72" s="53"/>
      <c r="J72" s="50"/>
      <c r="K72" s="50"/>
      <c r="L72" s="7">
        <f t="shared" si="3"/>
        <v>6209200</v>
      </c>
      <c r="M72" s="63">
        <f t="shared" si="3"/>
        <v>4222256</v>
      </c>
    </row>
    <row r="73" ht="47.1" customHeight="1" spans="1:1">
      <c r="A73" s="32"/>
    </row>
    <row r="74" ht="9.95" customHeight="1" spans="1:13">
      <c r="A74" s="7" t="s">
        <v>3</v>
      </c>
      <c r="B74" s="8" t="s">
        <v>4</v>
      </c>
      <c r="C74" s="7" t="s">
        <v>5</v>
      </c>
      <c r="D74" s="7"/>
      <c r="E74" s="7"/>
      <c r="F74" s="7"/>
      <c r="G74" s="7"/>
      <c r="H74" s="7"/>
      <c r="I74" s="45" t="s">
        <v>6</v>
      </c>
      <c r="J74" s="14"/>
      <c r="K74" s="14"/>
      <c r="L74" s="40" t="s">
        <v>7</v>
      </c>
      <c r="M74" s="40" t="s">
        <v>8</v>
      </c>
    </row>
    <row r="75" ht="20.1" customHeight="1" spans="1:13">
      <c r="A75" s="7"/>
      <c r="B75" s="8"/>
      <c r="C75" s="8" t="s">
        <v>9</v>
      </c>
      <c r="D75" s="8"/>
      <c r="E75" s="7" t="s">
        <v>10</v>
      </c>
      <c r="F75" s="7"/>
      <c r="G75" s="13" t="s">
        <v>11</v>
      </c>
      <c r="H75" s="13" t="s">
        <v>12</v>
      </c>
      <c r="I75" s="14"/>
      <c r="J75" s="14"/>
      <c r="K75" s="14"/>
      <c r="L75" s="44"/>
      <c r="M75" s="44"/>
    </row>
    <row r="76" ht="24" customHeight="1" spans="1:13">
      <c r="A76" s="7"/>
      <c r="B76" s="8"/>
      <c r="C76" s="8" t="s">
        <v>13</v>
      </c>
      <c r="D76" s="13" t="s">
        <v>14</v>
      </c>
      <c r="E76" s="8" t="s">
        <v>13</v>
      </c>
      <c r="F76" s="13" t="s">
        <v>14</v>
      </c>
      <c r="G76" s="14"/>
      <c r="H76" s="14"/>
      <c r="I76" s="45" t="s">
        <v>13</v>
      </c>
      <c r="J76" s="13" t="s">
        <v>14</v>
      </c>
      <c r="K76" s="13" t="s">
        <v>15</v>
      </c>
      <c r="L76" s="44"/>
      <c r="M76" s="44"/>
    </row>
    <row r="77" ht="18" customHeight="1" spans="1:13">
      <c r="A77" s="19">
        <v>25</v>
      </c>
      <c r="B77" s="22" t="s">
        <v>91</v>
      </c>
      <c r="C77" s="28"/>
      <c r="D77" s="18">
        <v>24000</v>
      </c>
      <c r="E77" s="56" t="s">
        <v>92</v>
      </c>
      <c r="F77" s="19">
        <v>420000</v>
      </c>
      <c r="G77" s="18">
        <f>D77+F77+F78+F79+F80+F81</f>
        <v>807000</v>
      </c>
      <c r="H77" s="18">
        <f>G77*0.68</f>
        <v>548760</v>
      </c>
      <c r="I77" s="48"/>
      <c r="J77" s="64"/>
      <c r="K77" s="64"/>
      <c r="L77" s="18">
        <f>G77</f>
        <v>807000</v>
      </c>
      <c r="M77" s="18">
        <f>H77</f>
        <v>548760</v>
      </c>
    </row>
    <row r="78" ht="18" customHeight="1" spans="1:13">
      <c r="A78" s="17"/>
      <c r="B78" s="16"/>
      <c r="C78" s="28"/>
      <c r="D78" s="18"/>
      <c r="E78" s="57" t="s">
        <v>93</v>
      </c>
      <c r="F78" s="17">
        <v>100000</v>
      </c>
      <c r="G78" s="18"/>
      <c r="H78" s="18"/>
      <c r="I78" s="48"/>
      <c r="J78" s="64"/>
      <c r="K78" s="64"/>
      <c r="L78" s="18"/>
      <c r="M78" s="18"/>
    </row>
    <row r="79" ht="18" customHeight="1" spans="1:13">
      <c r="A79" s="17"/>
      <c r="B79" s="16"/>
      <c r="C79" s="28"/>
      <c r="D79" s="18"/>
      <c r="E79" s="57" t="s">
        <v>94</v>
      </c>
      <c r="F79" s="17">
        <v>23000</v>
      </c>
      <c r="G79" s="18"/>
      <c r="H79" s="18"/>
      <c r="I79" s="48"/>
      <c r="J79" s="64"/>
      <c r="K79" s="64"/>
      <c r="L79" s="18"/>
      <c r="M79" s="18"/>
    </row>
    <row r="80" ht="18" customHeight="1" spans="1:13">
      <c r="A80" s="17"/>
      <c r="B80" s="16"/>
      <c r="C80" s="28"/>
      <c r="D80" s="18"/>
      <c r="E80" s="57" t="s">
        <v>95</v>
      </c>
      <c r="F80" s="17">
        <v>200000</v>
      </c>
      <c r="G80" s="18"/>
      <c r="H80" s="18"/>
      <c r="I80" s="48"/>
      <c r="J80" s="64"/>
      <c r="K80" s="64"/>
      <c r="L80" s="18"/>
      <c r="M80" s="18"/>
    </row>
    <row r="81" ht="18" customHeight="1" spans="1:13">
      <c r="A81" s="17"/>
      <c r="B81" s="16"/>
      <c r="C81" s="25"/>
      <c r="D81" s="19"/>
      <c r="E81" s="57" t="s">
        <v>96</v>
      </c>
      <c r="F81" s="17">
        <v>40000</v>
      </c>
      <c r="G81" s="19"/>
      <c r="H81" s="19"/>
      <c r="I81" s="49"/>
      <c r="J81" s="65"/>
      <c r="K81" s="65"/>
      <c r="L81" s="19"/>
      <c r="M81" s="19"/>
    </row>
    <row r="82" ht="18" customHeight="1" spans="1:13">
      <c r="A82" s="17">
        <v>26</v>
      </c>
      <c r="B82" s="16" t="s">
        <v>97</v>
      </c>
      <c r="C82" s="26"/>
      <c r="D82" s="15">
        <v>10480</v>
      </c>
      <c r="E82" s="57" t="s">
        <v>98</v>
      </c>
      <c r="F82" s="17">
        <v>550000</v>
      </c>
      <c r="G82" s="15">
        <v>1070000</v>
      </c>
      <c r="H82" s="15">
        <f>G82*0.68</f>
        <v>727600</v>
      </c>
      <c r="I82" s="46"/>
      <c r="J82" s="46"/>
      <c r="K82" s="46"/>
      <c r="L82" s="15">
        <f>G82</f>
        <v>1070000</v>
      </c>
      <c r="M82" s="15">
        <f>H82</f>
        <v>727600</v>
      </c>
    </row>
    <row r="83" ht="18" customHeight="1" spans="1:13">
      <c r="A83" s="17"/>
      <c r="B83" s="16"/>
      <c r="C83" s="28"/>
      <c r="D83" s="18"/>
      <c r="E83" s="57" t="s">
        <v>99</v>
      </c>
      <c r="F83" s="17">
        <v>120000</v>
      </c>
      <c r="G83" s="18"/>
      <c r="H83" s="18"/>
      <c r="I83" s="48"/>
      <c r="J83" s="48"/>
      <c r="K83" s="48"/>
      <c r="L83" s="18"/>
      <c r="M83" s="18"/>
    </row>
    <row r="84" ht="18" customHeight="1" spans="1:13">
      <c r="A84" s="17"/>
      <c r="B84" s="16"/>
      <c r="C84" s="28"/>
      <c r="D84" s="18"/>
      <c r="E84" s="57" t="s">
        <v>100</v>
      </c>
      <c r="F84" s="17">
        <v>180000</v>
      </c>
      <c r="G84" s="18"/>
      <c r="H84" s="18"/>
      <c r="I84" s="48"/>
      <c r="J84" s="48"/>
      <c r="K84" s="48"/>
      <c r="L84" s="18"/>
      <c r="M84" s="18"/>
    </row>
    <row r="85" ht="18" customHeight="1" spans="1:13">
      <c r="A85" s="17"/>
      <c r="B85" s="16"/>
      <c r="C85" s="25"/>
      <c r="D85" s="19"/>
      <c r="E85" s="57" t="s">
        <v>101</v>
      </c>
      <c r="F85" s="17">
        <v>220000</v>
      </c>
      <c r="G85" s="19"/>
      <c r="H85" s="19"/>
      <c r="I85" s="49"/>
      <c r="J85" s="49"/>
      <c r="K85" s="49"/>
      <c r="L85" s="19"/>
      <c r="M85" s="19"/>
    </row>
    <row r="86" ht="18" customHeight="1" spans="1:13">
      <c r="A86" s="17">
        <v>27</v>
      </c>
      <c r="B86" s="16" t="s">
        <v>102</v>
      </c>
      <c r="C86" s="16"/>
      <c r="D86" s="17">
        <v>10000</v>
      </c>
      <c r="E86" s="16"/>
      <c r="F86" s="23"/>
      <c r="G86" s="17">
        <v>10000</v>
      </c>
      <c r="H86" s="17">
        <f>G86*0.68</f>
        <v>6800</v>
      </c>
      <c r="I86" s="50"/>
      <c r="J86" s="51"/>
      <c r="K86" s="51"/>
      <c r="L86" s="17">
        <v>10000</v>
      </c>
      <c r="M86" s="17">
        <f>H86</f>
        <v>6800</v>
      </c>
    </row>
    <row r="87" ht="18" customHeight="1" spans="1:13">
      <c r="A87" s="15">
        <v>28</v>
      </c>
      <c r="B87" s="21" t="s">
        <v>103</v>
      </c>
      <c r="C87" s="26"/>
      <c r="D87" s="15">
        <v>15000</v>
      </c>
      <c r="E87" s="26"/>
      <c r="F87" s="15"/>
      <c r="G87" s="15">
        <f>D87+F87</f>
        <v>15000</v>
      </c>
      <c r="H87" s="15">
        <f>G87*0.68</f>
        <v>10200</v>
      </c>
      <c r="I87" s="52" t="s">
        <v>104</v>
      </c>
      <c r="J87" s="17">
        <v>5040</v>
      </c>
      <c r="K87" s="17">
        <f>J87*0.62</f>
        <v>3124.8</v>
      </c>
      <c r="L87" s="15">
        <f>J89+G87</f>
        <v>22040</v>
      </c>
      <c r="M87" s="15">
        <f>K89+H87</f>
        <v>14564.8</v>
      </c>
    </row>
    <row r="88" ht="18" customHeight="1" spans="1:13">
      <c r="A88" s="18"/>
      <c r="B88" s="27"/>
      <c r="C88" s="28"/>
      <c r="D88" s="18"/>
      <c r="E88" s="28"/>
      <c r="F88" s="18"/>
      <c r="G88" s="18"/>
      <c r="H88" s="18"/>
      <c r="I88" s="52" t="s">
        <v>105</v>
      </c>
      <c r="J88" s="17">
        <v>2000</v>
      </c>
      <c r="K88" s="17">
        <f>J88*0.62</f>
        <v>1240</v>
      </c>
      <c r="L88" s="18"/>
      <c r="M88" s="18"/>
    </row>
    <row r="89" ht="18" customHeight="1" spans="1:13">
      <c r="A89" s="19"/>
      <c r="B89" s="22"/>
      <c r="C89" s="25"/>
      <c r="D89" s="19"/>
      <c r="E89" s="25"/>
      <c r="F89" s="19"/>
      <c r="G89" s="19"/>
      <c r="H89" s="19"/>
      <c r="I89" s="45" t="s">
        <v>41</v>
      </c>
      <c r="J89" s="7">
        <f>SUM(J87:J88)</f>
        <v>7040</v>
      </c>
      <c r="K89" s="7">
        <f>J89*0.62</f>
        <v>4364.8</v>
      </c>
      <c r="L89" s="19"/>
      <c r="M89" s="19"/>
    </row>
    <row r="90" ht="18" customHeight="1" spans="1:13">
      <c r="A90" s="17">
        <v>29</v>
      </c>
      <c r="B90" s="16" t="s">
        <v>106</v>
      </c>
      <c r="C90" s="16"/>
      <c r="D90" s="17">
        <v>6000</v>
      </c>
      <c r="E90" s="16"/>
      <c r="F90" s="23"/>
      <c r="G90" s="17">
        <v>6000</v>
      </c>
      <c r="H90" s="17">
        <f t="shared" ref="H90:H98" si="4">G90*0.68</f>
        <v>4080</v>
      </c>
      <c r="I90" s="50"/>
      <c r="J90" s="51"/>
      <c r="K90" s="51"/>
      <c r="L90" s="17">
        <v>6000</v>
      </c>
      <c r="M90" s="17">
        <f>H90</f>
        <v>4080</v>
      </c>
    </row>
    <row r="91" ht="18" customHeight="1" spans="1:13">
      <c r="A91" s="17">
        <v>30</v>
      </c>
      <c r="B91" s="16" t="s">
        <v>107</v>
      </c>
      <c r="C91" s="16"/>
      <c r="D91" s="17">
        <v>8000</v>
      </c>
      <c r="E91" s="16"/>
      <c r="F91" s="23"/>
      <c r="G91" s="17">
        <v>8000</v>
      </c>
      <c r="H91" s="17">
        <f t="shared" si="4"/>
        <v>5440</v>
      </c>
      <c r="I91" s="52" t="s">
        <v>104</v>
      </c>
      <c r="J91" s="17">
        <v>800</v>
      </c>
      <c r="K91" s="17">
        <f>J91*0.62</f>
        <v>496</v>
      </c>
      <c r="L91" s="17">
        <f>G91+J91</f>
        <v>8800</v>
      </c>
      <c r="M91" s="17">
        <f>H91+K91</f>
        <v>5936</v>
      </c>
    </row>
    <row r="92" ht="18" customHeight="1" spans="1:13">
      <c r="A92" s="17">
        <v>31</v>
      </c>
      <c r="B92" s="16" t="s">
        <v>108</v>
      </c>
      <c r="C92" s="16"/>
      <c r="D92" s="17">
        <v>60000</v>
      </c>
      <c r="E92" s="16"/>
      <c r="F92" s="23"/>
      <c r="G92" s="17">
        <v>60000</v>
      </c>
      <c r="H92" s="17">
        <f t="shared" si="4"/>
        <v>40800</v>
      </c>
      <c r="I92" s="50"/>
      <c r="J92" s="51"/>
      <c r="K92" s="51"/>
      <c r="L92" s="17">
        <v>60000</v>
      </c>
      <c r="M92" s="17">
        <f>H92</f>
        <v>40800</v>
      </c>
    </row>
    <row r="93" ht="18" customHeight="1" spans="1:13">
      <c r="A93" s="17">
        <v>32</v>
      </c>
      <c r="B93" s="16" t="s">
        <v>109</v>
      </c>
      <c r="C93" s="16"/>
      <c r="D93" s="17">
        <v>6000</v>
      </c>
      <c r="E93" s="16"/>
      <c r="F93" s="23"/>
      <c r="G93" s="17">
        <v>6000</v>
      </c>
      <c r="H93" s="17">
        <f t="shared" si="4"/>
        <v>4080</v>
      </c>
      <c r="I93" s="50"/>
      <c r="J93" s="51"/>
      <c r="K93" s="51"/>
      <c r="L93" s="17">
        <v>6000</v>
      </c>
      <c r="M93" s="17">
        <f>H93</f>
        <v>4080</v>
      </c>
    </row>
    <row r="94" ht="18" customHeight="1" spans="1:13">
      <c r="A94" s="17">
        <v>33</v>
      </c>
      <c r="B94" s="16" t="s">
        <v>110</v>
      </c>
      <c r="C94" s="16"/>
      <c r="D94" s="17">
        <v>6000</v>
      </c>
      <c r="E94" s="16"/>
      <c r="F94" s="23"/>
      <c r="G94" s="17">
        <v>6000</v>
      </c>
      <c r="H94" s="17">
        <f t="shared" si="4"/>
        <v>4080</v>
      </c>
      <c r="I94" s="50"/>
      <c r="J94" s="51"/>
      <c r="K94" s="51"/>
      <c r="L94" s="17">
        <v>6000</v>
      </c>
      <c r="M94" s="17">
        <f>H94</f>
        <v>4080</v>
      </c>
    </row>
    <row r="95" ht="18" customHeight="1" spans="1:13">
      <c r="A95" s="17">
        <v>34</v>
      </c>
      <c r="B95" s="16" t="s">
        <v>111</v>
      </c>
      <c r="C95" s="16"/>
      <c r="D95" s="17">
        <v>100000</v>
      </c>
      <c r="E95" s="16"/>
      <c r="F95" s="23"/>
      <c r="G95" s="17">
        <v>100000</v>
      </c>
      <c r="H95" s="17">
        <f t="shared" si="4"/>
        <v>68000</v>
      </c>
      <c r="I95" s="52" t="s">
        <v>104</v>
      </c>
      <c r="J95" s="17">
        <v>1200</v>
      </c>
      <c r="K95" s="17">
        <f>J95*0.62</f>
        <v>744</v>
      </c>
      <c r="L95" s="17">
        <f>J95+G95</f>
        <v>101200</v>
      </c>
      <c r="M95" s="17">
        <f>K95+H95</f>
        <v>68744</v>
      </c>
    </row>
    <row r="96" ht="18" customHeight="1" spans="1:13">
      <c r="A96" s="17">
        <v>35</v>
      </c>
      <c r="B96" s="16" t="s">
        <v>112</v>
      </c>
      <c r="C96" s="16"/>
      <c r="D96" s="17">
        <v>5200</v>
      </c>
      <c r="E96" s="16"/>
      <c r="F96" s="17">
        <v>280000</v>
      </c>
      <c r="G96" s="17">
        <v>285200</v>
      </c>
      <c r="H96" s="17">
        <f t="shared" si="4"/>
        <v>193936</v>
      </c>
      <c r="I96" s="50"/>
      <c r="J96" s="51"/>
      <c r="K96" s="51"/>
      <c r="L96" s="17">
        <f>G96</f>
        <v>285200</v>
      </c>
      <c r="M96" s="17">
        <f>H96</f>
        <v>193936</v>
      </c>
    </row>
    <row r="97" ht="18" customHeight="1" spans="1:13">
      <c r="A97" s="17">
        <v>36</v>
      </c>
      <c r="B97" s="16" t="s">
        <v>113</v>
      </c>
      <c r="C97" s="16"/>
      <c r="D97" s="17">
        <v>5000</v>
      </c>
      <c r="E97" s="16"/>
      <c r="F97" s="23"/>
      <c r="G97" s="17">
        <v>3200</v>
      </c>
      <c r="H97" s="17">
        <f t="shared" si="4"/>
        <v>2176</v>
      </c>
      <c r="I97" s="50"/>
      <c r="J97" s="51"/>
      <c r="K97" s="51"/>
      <c r="L97" s="17">
        <v>3200</v>
      </c>
      <c r="M97" s="17">
        <f>H97</f>
        <v>2176</v>
      </c>
    </row>
    <row r="98" ht="18" customHeight="1" spans="1:13">
      <c r="A98" s="17">
        <v>37</v>
      </c>
      <c r="B98" s="16" t="s">
        <v>114</v>
      </c>
      <c r="C98" s="16" t="s">
        <v>115</v>
      </c>
      <c r="D98" s="17">
        <v>6800</v>
      </c>
      <c r="E98" s="26"/>
      <c r="F98" s="15"/>
      <c r="G98" s="15">
        <v>8800</v>
      </c>
      <c r="H98" s="15">
        <f t="shared" si="4"/>
        <v>5984</v>
      </c>
      <c r="I98" s="46"/>
      <c r="J98" s="46"/>
      <c r="K98" s="46"/>
      <c r="L98" s="15">
        <v>8800</v>
      </c>
      <c r="M98" s="15">
        <f>H98</f>
        <v>5984</v>
      </c>
    </row>
    <row r="99" ht="18" customHeight="1" spans="1:13">
      <c r="A99" s="17"/>
      <c r="B99" s="16"/>
      <c r="C99" s="58" t="s">
        <v>116</v>
      </c>
      <c r="D99" s="17">
        <v>2000</v>
      </c>
      <c r="E99" s="25"/>
      <c r="F99" s="19"/>
      <c r="G99" s="19"/>
      <c r="H99" s="19"/>
      <c r="I99" s="49"/>
      <c r="J99" s="49"/>
      <c r="K99" s="49"/>
      <c r="L99" s="19"/>
      <c r="M99" s="19"/>
    </row>
    <row r="100" ht="18" customHeight="1" spans="1:13">
      <c r="A100" s="17">
        <v>38</v>
      </c>
      <c r="B100" s="16" t="s">
        <v>117</v>
      </c>
      <c r="C100" s="16"/>
      <c r="D100" s="17">
        <v>10000</v>
      </c>
      <c r="E100" s="16"/>
      <c r="F100" s="23"/>
      <c r="G100" s="17">
        <v>10000</v>
      </c>
      <c r="H100" s="17">
        <f>G100*0.68</f>
        <v>6800</v>
      </c>
      <c r="I100" s="50"/>
      <c r="J100" s="51"/>
      <c r="K100" s="51"/>
      <c r="L100" s="17">
        <v>10000</v>
      </c>
      <c r="M100" s="17">
        <f>H100</f>
        <v>6800</v>
      </c>
    </row>
    <row r="101" ht="18" customHeight="1" spans="1:13">
      <c r="A101" s="17"/>
      <c r="B101" s="8" t="s">
        <v>51</v>
      </c>
      <c r="C101" s="16"/>
      <c r="D101" s="17">
        <f>SUM(D77:D100)</f>
        <v>274480</v>
      </c>
      <c r="E101" s="16"/>
      <c r="F101" s="23">
        <f>SUM(F77:F100)</f>
        <v>2133000</v>
      </c>
      <c r="G101" s="59">
        <f t="shared" ref="G101:M101" si="5">G100+G98+G97+G96+G95+G94+G93+G92+G91+G90+G87+G86+G82+G77</f>
        <v>2395200</v>
      </c>
      <c r="H101" s="60">
        <f t="shared" si="5"/>
        <v>1628736</v>
      </c>
      <c r="I101" s="66"/>
      <c r="J101" s="7">
        <f>J89+J91+J95</f>
        <v>9040</v>
      </c>
      <c r="K101" s="7">
        <f>K89+K91+K95</f>
        <v>5604.8</v>
      </c>
      <c r="L101" s="7">
        <v>2109320</v>
      </c>
      <c r="M101" s="7">
        <f t="shared" si="5"/>
        <v>1634340.8</v>
      </c>
    </row>
    <row r="102" ht="18" customHeight="1" spans="1:13">
      <c r="A102" s="15"/>
      <c r="B102" s="8" t="s">
        <v>118</v>
      </c>
      <c r="C102" s="16"/>
      <c r="D102" s="17"/>
      <c r="E102" s="16"/>
      <c r="F102" s="23"/>
      <c r="G102" s="59">
        <f t="shared" ref="G102:M102" si="6">G101+G72+G32</f>
        <v>9523600</v>
      </c>
      <c r="H102" s="7">
        <f t="shared" si="6"/>
        <v>6476048</v>
      </c>
      <c r="I102" s="50"/>
      <c r="J102" s="7">
        <f>J87+J88+J91+J95</f>
        <v>9040</v>
      </c>
      <c r="K102" s="7">
        <f>K87+K88+K91+K95</f>
        <v>5604.8</v>
      </c>
      <c r="L102" s="7">
        <v>7161120</v>
      </c>
      <c r="M102" s="7">
        <f t="shared" si="6"/>
        <v>6481652.8</v>
      </c>
    </row>
    <row r="103" ht="96.95" customHeight="1" spans="1:1">
      <c r="A103" s="32"/>
    </row>
    <row r="104" spans="1:13">
      <c r="A104" s="7" t="s">
        <v>3</v>
      </c>
      <c r="B104" s="8" t="s">
        <v>4</v>
      </c>
      <c r="C104" s="7" t="s">
        <v>5</v>
      </c>
      <c r="D104" s="7"/>
      <c r="E104" s="7"/>
      <c r="F104" s="7"/>
      <c r="G104" s="7"/>
      <c r="H104" s="7"/>
      <c r="I104" s="45" t="s">
        <v>6</v>
      </c>
      <c r="J104" s="14"/>
      <c r="K104" s="14"/>
      <c r="L104" s="40" t="s">
        <v>7</v>
      </c>
      <c r="M104" s="40" t="s">
        <v>8</v>
      </c>
    </row>
    <row r="105" spans="1:13">
      <c r="A105" s="7"/>
      <c r="B105" s="8"/>
      <c r="C105" s="8" t="s">
        <v>9</v>
      </c>
      <c r="D105" s="8"/>
      <c r="E105" s="7" t="s">
        <v>10</v>
      </c>
      <c r="F105" s="7"/>
      <c r="G105" s="13" t="s">
        <v>11</v>
      </c>
      <c r="H105" s="13" t="s">
        <v>12</v>
      </c>
      <c r="I105" s="14"/>
      <c r="J105" s="14"/>
      <c r="K105" s="14"/>
      <c r="L105" s="44"/>
      <c r="M105" s="44"/>
    </row>
    <row r="106" ht="22.5" spans="1:13">
      <c r="A106" s="7"/>
      <c r="B106" s="8"/>
      <c r="C106" s="8" t="s">
        <v>13</v>
      </c>
      <c r="D106" s="13" t="s">
        <v>14</v>
      </c>
      <c r="E106" s="8" t="s">
        <v>13</v>
      </c>
      <c r="F106" s="13" t="s">
        <v>14</v>
      </c>
      <c r="G106" s="14"/>
      <c r="H106" s="14"/>
      <c r="I106" s="45" t="s">
        <v>13</v>
      </c>
      <c r="J106" s="13" t="s">
        <v>14</v>
      </c>
      <c r="K106" s="13" t="s">
        <v>15</v>
      </c>
      <c r="L106" s="44"/>
      <c r="M106" s="44"/>
    </row>
    <row r="107" spans="1:13">
      <c r="A107" s="7"/>
      <c r="B107" s="16" t="s">
        <v>119</v>
      </c>
      <c r="C107" s="8"/>
      <c r="D107" s="61">
        <v>12000</v>
      </c>
      <c r="E107" s="8"/>
      <c r="F107" s="13"/>
      <c r="G107" s="50">
        <v>12000</v>
      </c>
      <c r="H107" s="50">
        <v>7440</v>
      </c>
      <c r="I107" s="45"/>
      <c r="J107" s="13"/>
      <c r="K107" s="13"/>
      <c r="L107" s="53">
        <v>12000</v>
      </c>
      <c r="M107" s="53">
        <v>7440</v>
      </c>
    </row>
    <row r="108" spans="1:13">
      <c r="A108" s="17">
        <v>39</v>
      </c>
      <c r="B108" s="16" t="s">
        <v>120</v>
      </c>
      <c r="C108" s="16"/>
      <c r="D108" s="17">
        <v>13940</v>
      </c>
      <c r="E108" s="16"/>
      <c r="F108" s="23"/>
      <c r="G108" s="17">
        <v>13940</v>
      </c>
      <c r="H108" s="17">
        <f>G108*0.62</f>
        <v>8642.8</v>
      </c>
      <c r="I108" s="50"/>
      <c r="J108" s="23">
        <v>84800</v>
      </c>
      <c r="K108" s="67">
        <f>J108*0.62</f>
        <v>52576</v>
      </c>
      <c r="L108" s="17">
        <f>J108+G108</f>
        <v>98740</v>
      </c>
      <c r="M108" s="17">
        <f>K108+H108</f>
        <v>61218.8</v>
      </c>
    </row>
    <row r="109" spans="1:13">
      <c r="A109" s="15">
        <v>40</v>
      </c>
      <c r="B109" s="21" t="s">
        <v>121</v>
      </c>
      <c r="C109" s="26" t="s">
        <v>122</v>
      </c>
      <c r="D109" s="15">
        <v>9860</v>
      </c>
      <c r="E109" s="16" t="s">
        <v>123</v>
      </c>
      <c r="F109" s="17">
        <v>40000</v>
      </c>
      <c r="G109" s="15">
        <f>F111+F109+D109</f>
        <v>178860</v>
      </c>
      <c r="H109" s="15">
        <f>G109*0.68</f>
        <v>121624.8</v>
      </c>
      <c r="I109" s="52" t="s">
        <v>124</v>
      </c>
      <c r="J109" s="23">
        <v>19440</v>
      </c>
      <c r="K109" s="67">
        <f>J109*0.62</f>
        <v>12052.8</v>
      </c>
      <c r="L109" s="15">
        <f>J111+G109</f>
        <v>203340</v>
      </c>
      <c r="M109" s="15">
        <f>K111+H109</f>
        <v>136802.4</v>
      </c>
    </row>
    <row r="110" spans="1:13">
      <c r="A110" s="18"/>
      <c r="B110" s="27"/>
      <c r="C110" s="28"/>
      <c r="D110" s="18"/>
      <c r="E110" s="16"/>
      <c r="F110" s="17"/>
      <c r="G110" s="18"/>
      <c r="H110" s="18"/>
      <c r="I110" s="52" t="s">
        <v>104</v>
      </c>
      <c r="J110" s="23">
        <v>5040</v>
      </c>
      <c r="K110" s="67">
        <f>J110*0.62</f>
        <v>3124.8</v>
      </c>
      <c r="L110" s="18"/>
      <c r="M110" s="18"/>
    </row>
    <row r="111" spans="1:13">
      <c r="A111" s="19"/>
      <c r="B111" s="22"/>
      <c r="C111" s="25"/>
      <c r="D111" s="19"/>
      <c r="E111" s="62" t="s">
        <v>125</v>
      </c>
      <c r="F111" s="17">
        <v>129000</v>
      </c>
      <c r="G111" s="19"/>
      <c r="H111" s="19"/>
      <c r="I111" s="45" t="s">
        <v>41</v>
      </c>
      <c r="J111" s="59">
        <f>J109+J110</f>
        <v>24480</v>
      </c>
      <c r="K111" s="68">
        <f>SUM(K109:K110)</f>
        <v>15177.6</v>
      </c>
      <c r="L111" s="19"/>
      <c r="M111" s="19"/>
    </row>
    <row r="112" spans="1:13">
      <c r="A112" s="15">
        <v>41</v>
      </c>
      <c r="B112" s="21" t="s">
        <v>126</v>
      </c>
      <c r="C112" s="26"/>
      <c r="D112" s="15">
        <v>100000</v>
      </c>
      <c r="E112" s="29" t="s">
        <v>127</v>
      </c>
      <c r="F112" s="17">
        <v>120000</v>
      </c>
      <c r="G112" s="15">
        <v>220000</v>
      </c>
      <c r="H112" s="15">
        <f>G112*0.68</f>
        <v>149600</v>
      </c>
      <c r="I112" s="52" t="s">
        <v>124</v>
      </c>
      <c r="J112" s="23">
        <v>83320</v>
      </c>
      <c r="K112" s="67">
        <f>J112*0.62</f>
        <v>51658.4</v>
      </c>
      <c r="L112" s="15">
        <f>J115+G112</f>
        <v>315080</v>
      </c>
      <c r="M112" s="15">
        <f>K115+H112</f>
        <v>208549.6</v>
      </c>
    </row>
    <row r="113" spans="1:13">
      <c r="A113" s="18"/>
      <c r="B113" s="27"/>
      <c r="C113" s="28"/>
      <c r="D113" s="18"/>
      <c r="E113" s="29"/>
      <c r="F113" s="17"/>
      <c r="G113" s="18"/>
      <c r="H113" s="18"/>
      <c r="I113" s="52" t="s">
        <v>104</v>
      </c>
      <c r="J113" s="23">
        <v>9360</v>
      </c>
      <c r="K113" s="67">
        <f>J113*0.62</f>
        <v>5803.2</v>
      </c>
      <c r="L113" s="18"/>
      <c r="M113" s="18"/>
    </row>
    <row r="114" spans="1:13">
      <c r="A114" s="18"/>
      <c r="B114" s="27"/>
      <c r="C114" s="28"/>
      <c r="D114" s="18"/>
      <c r="E114" s="29"/>
      <c r="F114" s="17"/>
      <c r="G114" s="18"/>
      <c r="H114" s="18"/>
      <c r="I114" s="52" t="s">
        <v>105</v>
      </c>
      <c r="J114" s="23">
        <v>2400</v>
      </c>
      <c r="K114" s="67">
        <f>J114*0.62</f>
        <v>1488</v>
      </c>
      <c r="L114" s="18"/>
      <c r="M114" s="18"/>
    </row>
    <row r="115" spans="1:13">
      <c r="A115" s="19"/>
      <c r="B115" s="22"/>
      <c r="C115" s="25"/>
      <c r="D115" s="19"/>
      <c r="E115" s="29"/>
      <c r="F115" s="17"/>
      <c r="G115" s="19"/>
      <c r="H115" s="19"/>
      <c r="I115" s="45" t="s">
        <v>41</v>
      </c>
      <c r="J115" s="59">
        <f>J112+J113+J114</f>
        <v>95080</v>
      </c>
      <c r="K115" s="59">
        <f>K112+K113+K114</f>
        <v>58949.6</v>
      </c>
      <c r="L115" s="19"/>
      <c r="M115" s="19"/>
    </row>
    <row r="116" spans="1:13">
      <c r="A116" s="15">
        <v>42</v>
      </c>
      <c r="B116" s="21" t="s">
        <v>128</v>
      </c>
      <c r="C116" s="26"/>
      <c r="D116" s="15">
        <v>26000</v>
      </c>
      <c r="E116" s="26"/>
      <c r="F116" s="15"/>
      <c r="G116" s="15">
        <f>D116+F116</f>
        <v>26000</v>
      </c>
      <c r="H116" s="15">
        <f>G116*0.68</f>
        <v>17680</v>
      </c>
      <c r="I116" s="52" t="s">
        <v>124</v>
      </c>
      <c r="J116" s="23">
        <v>53400</v>
      </c>
      <c r="K116" s="67">
        <f>J116*0.62</f>
        <v>33108</v>
      </c>
      <c r="L116" s="15">
        <f>J119+G116</f>
        <v>100980</v>
      </c>
      <c r="M116" s="15">
        <f>K119+H116</f>
        <v>64167.6</v>
      </c>
    </row>
    <row r="117" spans="1:13">
      <c r="A117" s="18"/>
      <c r="B117" s="27"/>
      <c r="C117" s="28"/>
      <c r="D117" s="18"/>
      <c r="E117" s="28"/>
      <c r="F117" s="18"/>
      <c r="G117" s="18"/>
      <c r="H117" s="18"/>
      <c r="I117" s="52" t="s">
        <v>104</v>
      </c>
      <c r="J117" s="23">
        <v>18880</v>
      </c>
      <c r="K117" s="67">
        <f>J117*0.62</f>
        <v>11705.6</v>
      </c>
      <c r="L117" s="18"/>
      <c r="M117" s="18"/>
    </row>
    <row r="118" spans="1:13">
      <c r="A118" s="18"/>
      <c r="B118" s="27"/>
      <c r="C118" s="28"/>
      <c r="D118" s="18"/>
      <c r="E118" s="28"/>
      <c r="F118" s="18"/>
      <c r="G118" s="18"/>
      <c r="H118" s="18"/>
      <c r="I118" s="52" t="s">
        <v>105</v>
      </c>
      <c r="J118" s="23">
        <v>2700</v>
      </c>
      <c r="K118" s="67">
        <f>J118*0.62</f>
        <v>1674</v>
      </c>
      <c r="L118" s="18"/>
      <c r="M118" s="18"/>
    </row>
    <row r="119" spans="1:13">
      <c r="A119" s="19"/>
      <c r="B119" s="22"/>
      <c r="C119" s="25"/>
      <c r="D119" s="19"/>
      <c r="E119" s="25"/>
      <c r="F119" s="19"/>
      <c r="G119" s="19"/>
      <c r="H119" s="19"/>
      <c r="I119" s="45" t="s">
        <v>41</v>
      </c>
      <c r="J119" s="59">
        <f>SUM(J116:J118)</f>
        <v>74980</v>
      </c>
      <c r="K119" s="68">
        <f>K116+K117+K118</f>
        <v>46487.6</v>
      </c>
      <c r="L119" s="19"/>
      <c r="M119" s="19"/>
    </row>
    <row r="120" spans="1:13">
      <c r="A120" s="15">
        <v>43</v>
      </c>
      <c r="B120" s="21" t="s">
        <v>129</v>
      </c>
      <c r="C120" s="26"/>
      <c r="D120" s="15">
        <v>28000</v>
      </c>
      <c r="E120" s="26"/>
      <c r="F120" s="15"/>
      <c r="G120" s="15">
        <f>D120+F120</f>
        <v>28000</v>
      </c>
      <c r="H120" s="15">
        <f>G120*0.68</f>
        <v>19040</v>
      </c>
      <c r="I120" s="52" t="s">
        <v>124</v>
      </c>
      <c r="J120" s="23">
        <v>154920</v>
      </c>
      <c r="K120" s="67">
        <f>J120*0.62</f>
        <v>96050.4</v>
      </c>
      <c r="L120" s="15">
        <f>J122+G120</f>
        <v>233800</v>
      </c>
      <c r="M120" s="15">
        <f>K122+H120</f>
        <v>146636</v>
      </c>
    </row>
    <row r="121" spans="1:13">
      <c r="A121" s="18"/>
      <c r="B121" s="27"/>
      <c r="C121" s="28"/>
      <c r="D121" s="18"/>
      <c r="E121" s="28"/>
      <c r="F121" s="18"/>
      <c r="G121" s="18"/>
      <c r="H121" s="18"/>
      <c r="I121" s="52" t="s">
        <v>104</v>
      </c>
      <c r="J121" s="23">
        <v>50880</v>
      </c>
      <c r="K121" s="67">
        <f>J121*0.62</f>
        <v>31545.6</v>
      </c>
      <c r="L121" s="18"/>
      <c r="M121" s="18"/>
    </row>
    <row r="122" spans="1:13">
      <c r="A122" s="19"/>
      <c r="B122" s="22"/>
      <c r="C122" s="25"/>
      <c r="D122" s="19"/>
      <c r="E122" s="25"/>
      <c r="F122" s="19"/>
      <c r="G122" s="19"/>
      <c r="H122" s="19"/>
      <c r="I122" s="45" t="s">
        <v>41</v>
      </c>
      <c r="J122" s="59">
        <f>SUM(J120:J121)</f>
        <v>205800</v>
      </c>
      <c r="K122" s="68">
        <f>K121+K120</f>
        <v>127596</v>
      </c>
      <c r="L122" s="19"/>
      <c r="M122" s="19"/>
    </row>
    <row r="123" spans="1:13">
      <c r="A123" s="15">
        <v>44</v>
      </c>
      <c r="B123" s="21" t="s">
        <v>130</v>
      </c>
      <c r="C123" s="26"/>
      <c r="D123" s="15">
        <v>16000</v>
      </c>
      <c r="E123" s="26"/>
      <c r="F123" s="15"/>
      <c r="G123" s="15">
        <f>D123+F123</f>
        <v>16000</v>
      </c>
      <c r="H123" s="15">
        <f>G123*0.68</f>
        <v>10880</v>
      </c>
      <c r="I123" s="52" t="s">
        <v>124</v>
      </c>
      <c r="J123" s="23">
        <v>40760</v>
      </c>
      <c r="K123" s="67">
        <f>J123*0.62</f>
        <v>25271.2</v>
      </c>
      <c r="L123" s="15">
        <f>J125+G123</f>
        <v>60480</v>
      </c>
      <c r="M123" s="15">
        <f>K125+H123</f>
        <v>38457.6</v>
      </c>
    </row>
    <row r="124" spans="1:13">
      <c r="A124" s="18"/>
      <c r="B124" s="27"/>
      <c r="C124" s="28"/>
      <c r="D124" s="18"/>
      <c r="E124" s="28"/>
      <c r="F124" s="18"/>
      <c r="G124" s="18"/>
      <c r="H124" s="18"/>
      <c r="I124" s="52" t="s">
        <v>104</v>
      </c>
      <c r="J124" s="23">
        <v>3720</v>
      </c>
      <c r="K124" s="67">
        <f>J124*0.62</f>
        <v>2306.4</v>
      </c>
      <c r="L124" s="18"/>
      <c r="M124" s="18"/>
    </row>
    <row r="125" spans="1:13">
      <c r="A125" s="19"/>
      <c r="B125" s="22"/>
      <c r="C125" s="25"/>
      <c r="D125" s="19"/>
      <c r="E125" s="25"/>
      <c r="F125" s="19"/>
      <c r="G125" s="19"/>
      <c r="H125" s="19"/>
      <c r="I125" s="45" t="s">
        <v>41</v>
      </c>
      <c r="J125" s="59">
        <f>SUM(J123:J124)</f>
        <v>44480</v>
      </c>
      <c r="K125" s="68">
        <f>SUM(K123:K124)</f>
        <v>27577.6</v>
      </c>
      <c r="L125" s="19"/>
      <c r="M125" s="19"/>
    </row>
    <row r="126" spans="1:13">
      <c r="A126" s="15">
        <v>45</v>
      </c>
      <c r="B126" s="21" t="s">
        <v>131</v>
      </c>
      <c r="C126" s="26"/>
      <c r="D126" s="15">
        <v>28000</v>
      </c>
      <c r="E126" s="26"/>
      <c r="F126" s="15"/>
      <c r="G126" s="15">
        <f>D126+F126</f>
        <v>28000</v>
      </c>
      <c r="H126" s="15">
        <f>G126*0.68</f>
        <v>19040</v>
      </c>
      <c r="I126" s="52" t="s">
        <v>124</v>
      </c>
      <c r="J126" s="23">
        <v>34080</v>
      </c>
      <c r="K126" s="67">
        <f>J126*0.62</f>
        <v>21129.6</v>
      </c>
      <c r="L126" s="15">
        <f>J129+G126</f>
        <v>70560</v>
      </c>
      <c r="M126" s="15">
        <f>K129+H126</f>
        <v>45427.2</v>
      </c>
    </row>
    <row r="127" spans="1:13">
      <c r="A127" s="18"/>
      <c r="B127" s="27"/>
      <c r="C127" s="28"/>
      <c r="D127" s="18"/>
      <c r="E127" s="28"/>
      <c r="F127" s="18"/>
      <c r="G127" s="18"/>
      <c r="H127" s="18"/>
      <c r="I127" s="52" t="s">
        <v>104</v>
      </c>
      <c r="J127" s="23">
        <v>6480</v>
      </c>
      <c r="K127" s="67">
        <f>J127*0.62</f>
        <v>4017.6</v>
      </c>
      <c r="L127" s="18"/>
      <c r="M127" s="18"/>
    </row>
    <row r="128" spans="1:13">
      <c r="A128" s="18"/>
      <c r="B128" s="27"/>
      <c r="C128" s="28"/>
      <c r="D128" s="18"/>
      <c r="E128" s="28"/>
      <c r="F128" s="18"/>
      <c r="G128" s="18"/>
      <c r="H128" s="18"/>
      <c r="I128" s="52" t="s">
        <v>105</v>
      </c>
      <c r="J128" s="23">
        <v>2000</v>
      </c>
      <c r="K128" s="67">
        <f>J128*0.62</f>
        <v>1240</v>
      </c>
      <c r="L128" s="18"/>
      <c r="M128" s="18"/>
    </row>
    <row r="129" spans="1:13">
      <c r="A129" s="19"/>
      <c r="B129" s="22"/>
      <c r="C129" s="25"/>
      <c r="D129" s="19"/>
      <c r="E129" s="25"/>
      <c r="F129" s="19"/>
      <c r="G129" s="19"/>
      <c r="H129" s="19"/>
      <c r="I129" s="45" t="s">
        <v>41</v>
      </c>
      <c r="J129" s="59">
        <f>SUM(J126:J128)</f>
        <v>42560</v>
      </c>
      <c r="K129" s="68">
        <f>K128+K127+K126</f>
        <v>26387.2</v>
      </c>
      <c r="L129" s="19"/>
      <c r="M129" s="19"/>
    </row>
    <row r="130" spans="1:13">
      <c r="A130" s="17">
        <v>46</v>
      </c>
      <c r="B130" s="16" t="s">
        <v>132</v>
      </c>
      <c r="C130" s="16"/>
      <c r="D130" s="17">
        <v>16000</v>
      </c>
      <c r="E130" s="16"/>
      <c r="F130" s="23"/>
      <c r="G130" s="17">
        <v>16000</v>
      </c>
      <c r="H130" s="17">
        <f>G130*0.68</f>
        <v>10880</v>
      </c>
      <c r="I130" s="52" t="s">
        <v>104</v>
      </c>
      <c r="J130" s="23">
        <v>3360</v>
      </c>
      <c r="K130" s="67">
        <f>J130*0.62</f>
        <v>2083.2</v>
      </c>
      <c r="L130" s="17">
        <f>J130+G130</f>
        <v>19360</v>
      </c>
      <c r="M130" s="17">
        <f>H130+K130</f>
        <v>12963.2</v>
      </c>
    </row>
    <row r="131" spans="1:13">
      <c r="A131" s="15">
        <v>47</v>
      </c>
      <c r="B131" s="21" t="s">
        <v>133</v>
      </c>
      <c r="C131" s="26"/>
      <c r="D131" s="15">
        <v>16000</v>
      </c>
      <c r="E131" s="26"/>
      <c r="F131" s="15"/>
      <c r="G131" s="15">
        <v>16000</v>
      </c>
      <c r="H131" s="15">
        <f>G131*0.68</f>
        <v>10880</v>
      </c>
      <c r="I131" s="52" t="s">
        <v>124</v>
      </c>
      <c r="J131" s="23">
        <v>68960</v>
      </c>
      <c r="K131" s="76">
        <f>J131*0.62</f>
        <v>42755.2</v>
      </c>
      <c r="L131" s="15">
        <f>J133+G131</f>
        <v>92960</v>
      </c>
      <c r="M131" s="15">
        <f>H131+K133</f>
        <v>58595.2</v>
      </c>
    </row>
    <row r="132" spans="1:13">
      <c r="A132" s="18"/>
      <c r="B132" s="27"/>
      <c r="C132" s="28"/>
      <c r="D132" s="18"/>
      <c r="E132" s="28"/>
      <c r="F132" s="18"/>
      <c r="G132" s="18"/>
      <c r="H132" s="18"/>
      <c r="I132" s="52" t="s">
        <v>104</v>
      </c>
      <c r="J132" s="23">
        <v>8000</v>
      </c>
      <c r="K132" s="76">
        <f>J132*0.62</f>
        <v>4960</v>
      </c>
      <c r="L132" s="18"/>
      <c r="M132" s="18"/>
    </row>
    <row r="133" spans="1:13">
      <c r="A133" s="19"/>
      <c r="B133" s="22"/>
      <c r="C133" s="25"/>
      <c r="D133" s="19"/>
      <c r="E133" s="25"/>
      <c r="F133" s="19"/>
      <c r="G133" s="19"/>
      <c r="H133" s="19"/>
      <c r="I133" s="45" t="s">
        <v>41</v>
      </c>
      <c r="J133" s="59">
        <f>J131+J132</f>
        <v>76960</v>
      </c>
      <c r="K133" s="77">
        <f>K132+K131</f>
        <v>47715.2</v>
      </c>
      <c r="L133" s="19"/>
      <c r="M133" s="19"/>
    </row>
    <row r="134" spans="1:13">
      <c r="A134" s="15">
        <v>48</v>
      </c>
      <c r="B134" s="21" t="s">
        <v>134</v>
      </c>
      <c r="C134" s="26"/>
      <c r="D134" s="15">
        <v>16000</v>
      </c>
      <c r="E134" s="26"/>
      <c r="F134" s="15"/>
      <c r="G134" s="15">
        <v>16000</v>
      </c>
      <c r="H134" s="15">
        <f>G134*0.68</f>
        <v>10880</v>
      </c>
      <c r="I134" s="52" t="s">
        <v>124</v>
      </c>
      <c r="J134" s="23">
        <v>25160</v>
      </c>
      <c r="K134" s="76">
        <f>J134*0.62</f>
        <v>15599.2</v>
      </c>
      <c r="L134" s="15">
        <f>J136+G134</f>
        <v>49160</v>
      </c>
      <c r="M134" s="15">
        <f>K136+H134</f>
        <v>31439.2</v>
      </c>
    </row>
    <row r="135" spans="1:13">
      <c r="A135" s="18"/>
      <c r="B135" s="27"/>
      <c r="C135" s="28"/>
      <c r="D135" s="18"/>
      <c r="E135" s="28"/>
      <c r="F135" s="18"/>
      <c r="G135" s="18"/>
      <c r="H135" s="18"/>
      <c r="I135" s="52" t="s">
        <v>104</v>
      </c>
      <c r="J135" s="23">
        <v>8000</v>
      </c>
      <c r="K135" s="76">
        <f>J135*0.62</f>
        <v>4960</v>
      </c>
      <c r="L135" s="18"/>
      <c r="M135" s="18"/>
    </row>
    <row r="136" ht="9" customHeight="1" spans="1:13">
      <c r="A136" s="19"/>
      <c r="B136" s="22"/>
      <c r="C136" s="25"/>
      <c r="D136" s="19"/>
      <c r="E136" s="25"/>
      <c r="F136" s="19"/>
      <c r="G136" s="19"/>
      <c r="H136" s="19"/>
      <c r="I136" s="45" t="s">
        <v>41</v>
      </c>
      <c r="J136" s="59">
        <f>J134+J135</f>
        <v>33160</v>
      </c>
      <c r="K136" s="77">
        <f>K135+K134</f>
        <v>20559.2</v>
      </c>
      <c r="L136" s="19"/>
      <c r="M136" s="19"/>
    </row>
    <row r="137" spans="1:13">
      <c r="A137" s="15">
        <v>49</v>
      </c>
      <c r="B137" s="21" t="s">
        <v>135</v>
      </c>
      <c r="C137" s="26"/>
      <c r="D137" s="15">
        <v>16000</v>
      </c>
      <c r="E137" s="26"/>
      <c r="F137" s="15">
        <v>6000</v>
      </c>
      <c r="G137" s="15">
        <v>22000</v>
      </c>
      <c r="H137" s="15">
        <f>G137*0.68</f>
        <v>14960</v>
      </c>
      <c r="I137" s="52" t="s">
        <v>124</v>
      </c>
      <c r="J137" s="31">
        <v>29280</v>
      </c>
      <c r="K137" s="67">
        <f>J137*0.62</f>
        <v>18153.6</v>
      </c>
      <c r="L137" s="15">
        <f>J139+G137</f>
        <v>55280</v>
      </c>
      <c r="M137" s="15">
        <f>K139+H137</f>
        <v>35593.6</v>
      </c>
    </row>
    <row r="138" spans="1:13">
      <c r="A138" s="18"/>
      <c r="B138" s="27"/>
      <c r="C138" s="28"/>
      <c r="D138" s="18"/>
      <c r="E138" s="28"/>
      <c r="F138" s="18"/>
      <c r="G138" s="18"/>
      <c r="H138" s="18"/>
      <c r="I138" s="52" t="s">
        <v>104</v>
      </c>
      <c r="J138" s="31">
        <v>4000</v>
      </c>
      <c r="K138" s="76">
        <f>J138*0.62</f>
        <v>2480</v>
      </c>
      <c r="L138" s="18"/>
      <c r="M138" s="18"/>
    </row>
    <row r="139" ht="12.95" customHeight="1" spans="1:13">
      <c r="A139" s="19"/>
      <c r="B139" s="22"/>
      <c r="C139" s="25"/>
      <c r="D139" s="19"/>
      <c r="E139" s="25"/>
      <c r="F139" s="19"/>
      <c r="G139" s="19"/>
      <c r="H139" s="19"/>
      <c r="I139" s="45" t="s">
        <v>41</v>
      </c>
      <c r="J139" s="78">
        <f>SUM(J137:J138)</f>
        <v>33280</v>
      </c>
      <c r="K139" s="77">
        <f>K138+K137</f>
        <v>20633.6</v>
      </c>
      <c r="L139" s="19"/>
      <c r="M139" s="19"/>
    </row>
    <row r="140" spans="1:13">
      <c r="A140" s="17">
        <v>50</v>
      </c>
      <c r="B140" s="16" t="s">
        <v>136</v>
      </c>
      <c r="C140" s="29"/>
      <c r="D140" s="17">
        <v>8600</v>
      </c>
      <c r="E140" s="16" t="s">
        <v>137</v>
      </c>
      <c r="F140" s="17">
        <v>150000</v>
      </c>
      <c r="G140" s="17">
        <f>D140+F140+F141+F142+F143</f>
        <v>185268</v>
      </c>
      <c r="H140" s="17">
        <f>G140*0.68</f>
        <v>125982.24</v>
      </c>
      <c r="I140" s="52"/>
      <c r="J140" s="17"/>
      <c r="K140" s="17"/>
      <c r="L140" s="17">
        <f>J142+G140</f>
        <v>185268</v>
      </c>
      <c r="M140" s="17">
        <f>K142+H140</f>
        <v>125982.24</v>
      </c>
    </row>
    <row r="141" spans="1:13">
      <c r="A141" s="17"/>
      <c r="B141" s="16"/>
      <c r="C141" s="29"/>
      <c r="D141" s="17"/>
      <c r="E141" s="16" t="s">
        <v>138</v>
      </c>
      <c r="F141" s="17">
        <v>14000</v>
      </c>
      <c r="G141" s="17"/>
      <c r="H141" s="17"/>
      <c r="I141" s="52"/>
      <c r="J141" s="17"/>
      <c r="K141" s="17"/>
      <c r="L141" s="17"/>
      <c r="M141" s="17"/>
    </row>
    <row r="142" spans="1:13">
      <c r="A142" s="17"/>
      <c r="B142" s="16"/>
      <c r="C142" s="29"/>
      <c r="D142" s="17"/>
      <c r="E142" s="16" t="s">
        <v>139</v>
      </c>
      <c r="F142" s="17">
        <v>10000</v>
      </c>
      <c r="G142" s="17"/>
      <c r="H142" s="17"/>
      <c r="I142" s="52"/>
      <c r="J142" s="17"/>
      <c r="K142" s="17"/>
      <c r="L142" s="17"/>
      <c r="M142" s="17"/>
    </row>
    <row r="143" spans="1:13">
      <c r="A143" s="17"/>
      <c r="B143" s="16"/>
      <c r="C143" s="29"/>
      <c r="D143" s="17"/>
      <c r="E143" s="16" t="s">
        <v>140</v>
      </c>
      <c r="F143" s="17">
        <v>2668</v>
      </c>
      <c r="G143" s="17"/>
      <c r="H143" s="17"/>
      <c r="I143" s="52"/>
      <c r="J143" s="17"/>
      <c r="K143" s="17"/>
      <c r="L143" s="17"/>
      <c r="M143" s="17"/>
    </row>
    <row r="144" spans="1:13">
      <c r="A144" s="17"/>
      <c r="B144" s="8" t="s">
        <v>51</v>
      </c>
      <c r="C144" s="29"/>
      <c r="D144" s="17"/>
      <c r="E144" s="16"/>
      <c r="F144" s="17"/>
      <c r="G144" s="7">
        <f>SUM(G107:G143)</f>
        <v>778068</v>
      </c>
      <c r="H144" s="7">
        <f>SUM(H107:H143)</f>
        <v>527529.84</v>
      </c>
      <c r="I144" s="52"/>
      <c r="J144" s="7">
        <f>J139+J136+J133+J129+J125+J122+J119+J115+J111+J108+J130</f>
        <v>718940</v>
      </c>
      <c r="K144" s="7">
        <f>K139+K136+K133+K129+K125+K122+K119+K115+K111+K108+K130</f>
        <v>445742.8</v>
      </c>
      <c r="L144" s="7">
        <f>SUM(L107:L143)</f>
        <v>1497008</v>
      </c>
      <c r="M144" s="7">
        <f>SUM(M107:M143)</f>
        <v>973272.64</v>
      </c>
    </row>
    <row r="145" ht="24.95" customHeight="1" spans="1:13">
      <c r="A145" s="32"/>
      <c r="B145" s="33"/>
      <c r="C145" s="69"/>
      <c r="D145" s="32"/>
      <c r="E145" s="33"/>
      <c r="F145" s="32"/>
      <c r="G145" s="32"/>
      <c r="H145" s="32"/>
      <c r="I145" s="79"/>
      <c r="J145" s="32"/>
      <c r="K145" s="32"/>
      <c r="L145" s="32"/>
      <c r="M145" s="32"/>
    </row>
    <row r="146" spans="1:13">
      <c r="A146" s="7" t="s">
        <v>3</v>
      </c>
      <c r="B146" s="8" t="s">
        <v>4</v>
      </c>
      <c r="C146" s="7" t="s">
        <v>5</v>
      </c>
      <c r="D146" s="7"/>
      <c r="E146" s="7"/>
      <c r="F146" s="7"/>
      <c r="G146" s="7"/>
      <c r="H146" s="7"/>
      <c r="I146" s="45" t="s">
        <v>6</v>
      </c>
      <c r="J146" s="14"/>
      <c r="K146" s="14"/>
      <c r="L146" s="40" t="s">
        <v>7</v>
      </c>
      <c r="M146" s="40" t="s">
        <v>8</v>
      </c>
    </row>
    <row r="147" spans="1:13">
      <c r="A147" s="7"/>
      <c r="B147" s="8"/>
      <c r="C147" s="8" t="s">
        <v>9</v>
      </c>
      <c r="D147" s="8"/>
      <c r="E147" s="7" t="s">
        <v>10</v>
      </c>
      <c r="F147" s="7"/>
      <c r="G147" s="13" t="s">
        <v>11</v>
      </c>
      <c r="H147" s="13" t="s">
        <v>12</v>
      </c>
      <c r="I147" s="14"/>
      <c r="J147" s="14"/>
      <c r="K147" s="14"/>
      <c r="L147" s="44"/>
      <c r="M147" s="44"/>
    </row>
    <row r="148" ht="26.25" customHeight="1" spans="1:13">
      <c r="A148" s="7"/>
      <c r="B148" s="8"/>
      <c r="C148" s="8" t="s">
        <v>13</v>
      </c>
      <c r="D148" s="13" t="s">
        <v>14</v>
      </c>
      <c r="E148" s="8" t="s">
        <v>13</v>
      </c>
      <c r="F148" s="13" t="s">
        <v>14</v>
      </c>
      <c r="G148" s="14"/>
      <c r="H148" s="14"/>
      <c r="I148" s="45" t="s">
        <v>13</v>
      </c>
      <c r="J148" s="13" t="s">
        <v>14</v>
      </c>
      <c r="K148" s="13" t="s">
        <v>15</v>
      </c>
      <c r="L148" s="44"/>
      <c r="M148" s="44"/>
    </row>
    <row r="149" customHeight="1" spans="1:13">
      <c r="A149" s="17">
        <v>51</v>
      </c>
      <c r="B149" s="16" t="s">
        <v>141</v>
      </c>
      <c r="C149" s="26"/>
      <c r="D149" s="15">
        <v>12000</v>
      </c>
      <c r="E149" s="70" t="s">
        <v>142</v>
      </c>
      <c r="F149" s="17">
        <v>13000</v>
      </c>
      <c r="G149" s="15">
        <f>D149+F149+F151</f>
        <v>37000</v>
      </c>
      <c r="H149" s="15">
        <f>G149*0.68</f>
        <v>25160</v>
      </c>
      <c r="I149" s="52" t="s">
        <v>124</v>
      </c>
      <c r="J149" s="67">
        <v>7000</v>
      </c>
      <c r="K149" s="15">
        <f>J149*0.62</f>
        <v>4340</v>
      </c>
      <c r="L149" s="15">
        <f>J151+G149</f>
        <v>48160</v>
      </c>
      <c r="M149" s="15">
        <f>K151+H149</f>
        <v>32079.2</v>
      </c>
    </row>
    <row r="150" customHeight="1" spans="1:13">
      <c r="A150" s="17"/>
      <c r="B150" s="16"/>
      <c r="C150" s="28"/>
      <c r="D150" s="18"/>
      <c r="E150" s="70"/>
      <c r="F150" s="17"/>
      <c r="G150" s="18"/>
      <c r="H150" s="18"/>
      <c r="I150" s="52" t="s">
        <v>104</v>
      </c>
      <c r="J150" s="67">
        <v>4160</v>
      </c>
      <c r="K150" s="15">
        <f>J150*0.62</f>
        <v>2579.2</v>
      </c>
      <c r="L150" s="18"/>
      <c r="M150" s="18"/>
    </row>
    <row r="151" customHeight="1" spans="1:13">
      <c r="A151" s="17"/>
      <c r="B151" s="16"/>
      <c r="C151" s="25"/>
      <c r="D151" s="19"/>
      <c r="E151" s="16" t="s">
        <v>143</v>
      </c>
      <c r="F151" s="17">
        <v>12000</v>
      </c>
      <c r="G151" s="19"/>
      <c r="H151" s="19"/>
      <c r="I151" s="45" t="s">
        <v>41</v>
      </c>
      <c r="J151" s="68">
        <f>J149+J150</f>
        <v>11160</v>
      </c>
      <c r="K151" s="80">
        <f>K150+K149</f>
        <v>6919.2</v>
      </c>
      <c r="L151" s="19"/>
      <c r="M151" s="19"/>
    </row>
    <row r="152" customHeight="1" spans="1:13">
      <c r="A152" s="15">
        <v>52</v>
      </c>
      <c r="B152" s="21" t="s">
        <v>144</v>
      </c>
      <c r="C152" s="26"/>
      <c r="D152" s="15">
        <v>12000</v>
      </c>
      <c r="E152" s="21" t="s">
        <v>145</v>
      </c>
      <c r="F152" s="15">
        <v>101600</v>
      </c>
      <c r="G152" s="15">
        <f>D152+F152</f>
        <v>113600</v>
      </c>
      <c r="H152" s="15">
        <f>G152*0.68</f>
        <v>77248</v>
      </c>
      <c r="I152" s="52" t="s">
        <v>124</v>
      </c>
      <c r="J152" s="67">
        <v>18560</v>
      </c>
      <c r="K152" s="15">
        <f>J152*0.62</f>
        <v>11507.2</v>
      </c>
      <c r="L152" s="15">
        <f>J154+G152</f>
        <v>136960</v>
      </c>
      <c r="M152" s="15">
        <f>K154+H152</f>
        <v>91731.2</v>
      </c>
    </row>
    <row r="153" customHeight="1" spans="1:13">
      <c r="A153" s="18"/>
      <c r="B153" s="27"/>
      <c r="C153" s="28"/>
      <c r="D153" s="18"/>
      <c r="E153" s="27"/>
      <c r="F153" s="18"/>
      <c r="G153" s="18"/>
      <c r="H153" s="18"/>
      <c r="I153" s="52" t="s">
        <v>104</v>
      </c>
      <c r="J153" s="67">
        <v>4800</v>
      </c>
      <c r="K153" s="17">
        <f>J153*0.62</f>
        <v>2976</v>
      </c>
      <c r="L153" s="18"/>
      <c r="M153" s="18"/>
    </row>
    <row r="154" customHeight="1" spans="1:13">
      <c r="A154" s="19"/>
      <c r="B154" s="22"/>
      <c r="C154" s="25"/>
      <c r="D154" s="19"/>
      <c r="E154" s="22"/>
      <c r="F154" s="19"/>
      <c r="G154" s="19"/>
      <c r="H154" s="19"/>
      <c r="I154" s="45" t="s">
        <v>41</v>
      </c>
      <c r="J154" s="68">
        <f>J152+J153</f>
        <v>23360</v>
      </c>
      <c r="K154" s="7">
        <f>K152+K153</f>
        <v>14483.2</v>
      </c>
      <c r="L154" s="19"/>
      <c r="M154" s="19"/>
    </row>
    <row r="155" customHeight="1" spans="1:13">
      <c r="A155" s="15">
        <v>53</v>
      </c>
      <c r="B155" s="21" t="s">
        <v>146</v>
      </c>
      <c r="C155" s="26"/>
      <c r="D155" s="15">
        <v>12000</v>
      </c>
      <c r="E155" s="21" t="s">
        <v>147</v>
      </c>
      <c r="F155" s="15">
        <v>105000</v>
      </c>
      <c r="G155" s="15">
        <f>D155+F155</f>
        <v>117000</v>
      </c>
      <c r="H155" s="15">
        <f>G155*0.68</f>
        <v>79560</v>
      </c>
      <c r="I155" s="52" t="s">
        <v>124</v>
      </c>
      <c r="J155" s="67">
        <v>60600</v>
      </c>
      <c r="K155" s="17">
        <f>J155*0.62</f>
        <v>37572</v>
      </c>
      <c r="L155" s="15">
        <f>J157+G155</f>
        <v>182000</v>
      </c>
      <c r="M155" s="15">
        <f>K157+H155</f>
        <v>119860</v>
      </c>
    </row>
    <row r="156" customHeight="1" spans="1:13">
      <c r="A156" s="18"/>
      <c r="B156" s="27"/>
      <c r="C156" s="28"/>
      <c r="D156" s="18"/>
      <c r="E156" s="27"/>
      <c r="F156" s="18"/>
      <c r="G156" s="18"/>
      <c r="H156" s="18"/>
      <c r="I156" s="52" t="s">
        <v>104</v>
      </c>
      <c r="J156" s="67">
        <v>4400</v>
      </c>
      <c r="K156" s="17">
        <f>J156*0.62</f>
        <v>2728</v>
      </c>
      <c r="L156" s="18"/>
      <c r="M156" s="18"/>
    </row>
    <row r="157" customHeight="1" spans="1:13">
      <c r="A157" s="19"/>
      <c r="B157" s="22"/>
      <c r="C157" s="25"/>
      <c r="D157" s="19"/>
      <c r="E157" s="22"/>
      <c r="F157" s="19"/>
      <c r="G157" s="19"/>
      <c r="H157" s="19"/>
      <c r="I157" s="45" t="s">
        <v>41</v>
      </c>
      <c r="J157" s="68">
        <f>SUM(J155:J156)</f>
        <v>65000</v>
      </c>
      <c r="K157" s="7">
        <f>K156+K155</f>
        <v>40300</v>
      </c>
      <c r="L157" s="19"/>
      <c r="M157" s="19"/>
    </row>
    <row r="158" customHeight="1" spans="1:13">
      <c r="A158" s="15">
        <v>54</v>
      </c>
      <c r="B158" s="21" t="s">
        <v>148</v>
      </c>
      <c r="C158" s="26"/>
      <c r="D158" s="15">
        <v>12000</v>
      </c>
      <c r="E158" s="21"/>
      <c r="F158" s="15"/>
      <c r="G158" s="15">
        <v>12000</v>
      </c>
      <c r="H158" s="15">
        <f>G158*0.68</f>
        <v>8160</v>
      </c>
      <c r="I158" s="52" t="s">
        <v>124</v>
      </c>
      <c r="J158" s="67">
        <v>14960</v>
      </c>
      <c r="K158" s="17">
        <f>J158*0.62</f>
        <v>9275.2</v>
      </c>
      <c r="L158" s="15">
        <f>J160+G158</f>
        <v>29520</v>
      </c>
      <c r="M158" s="15">
        <f>K160+H158</f>
        <v>19022.4</v>
      </c>
    </row>
    <row r="159" customHeight="1" spans="1:13">
      <c r="A159" s="18"/>
      <c r="B159" s="27"/>
      <c r="C159" s="28"/>
      <c r="D159" s="18"/>
      <c r="E159" s="27"/>
      <c r="F159" s="18"/>
      <c r="G159" s="18"/>
      <c r="H159" s="18"/>
      <c r="I159" s="52" t="s">
        <v>104</v>
      </c>
      <c r="J159" s="67">
        <v>2560</v>
      </c>
      <c r="K159" s="17">
        <f>J159*0.62</f>
        <v>1587.2</v>
      </c>
      <c r="L159" s="18"/>
      <c r="M159" s="18"/>
    </row>
    <row r="160" customHeight="1" spans="1:13">
      <c r="A160" s="19"/>
      <c r="B160" s="22"/>
      <c r="C160" s="25"/>
      <c r="D160" s="19"/>
      <c r="E160" s="22"/>
      <c r="F160" s="19"/>
      <c r="G160" s="19"/>
      <c r="H160" s="19"/>
      <c r="I160" s="45" t="s">
        <v>41</v>
      </c>
      <c r="J160" s="68">
        <f>J159+J158</f>
        <v>17520</v>
      </c>
      <c r="K160" s="7">
        <f>K158+K159</f>
        <v>10862.4</v>
      </c>
      <c r="L160" s="19"/>
      <c r="M160" s="19"/>
    </row>
    <row r="161" customHeight="1" spans="1:13">
      <c r="A161" s="15">
        <v>55</v>
      </c>
      <c r="B161" s="21" t="s">
        <v>149</v>
      </c>
      <c r="C161" s="26"/>
      <c r="D161" s="15">
        <v>16000</v>
      </c>
      <c r="E161" s="26"/>
      <c r="F161" s="15">
        <v>135000</v>
      </c>
      <c r="G161" s="15">
        <f>D161+F161</f>
        <v>151000</v>
      </c>
      <c r="H161" s="15">
        <f>G161*0.68</f>
        <v>102680</v>
      </c>
      <c r="I161" s="52" t="s">
        <v>124</v>
      </c>
      <c r="J161" s="67">
        <v>32890</v>
      </c>
      <c r="K161" s="17">
        <f>J161*0.62</f>
        <v>20391.8</v>
      </c>
      <c r="L161" s="15">
        <f>J164+G161</f>
        <v>202230</v>
      </c>
      <c r="M161" s="15">
        <f>K164+H161</f>
        <v>134442.6</v>
      </c>
    </row>
    <row r="162" customHeight="1" spans="1:13">
      <c r="A162" s="18"/>
      <c r="B162" s="27"/>
      <c r="C162" s="28"/>
      <c r="D162" s="18"/>
      <c r="E162" s="28"/>
      <c r="F162" s="18"/>
      <c r="G162" s="18"/>
      <c r="H162" s="18"/>
      <c r="I162" s="52" t="s">
        <v>104</v>
      </c>
      <c r="J162" s="67">
        <v>11280</v>
      </c>
      <c r="K162" s="17">
        <f>J162*0.62</f>
        <v>6993.6</v>
      </c>
      <c r="L162" s="18"/>
      <c r="M162" s="18"/>
    </row>
    <row r="163" customHeight="1" spans="1:13">
      <c r="A163" s="18"/>
      <c r="B163" s="27"/>
      <c r="C163" s="28"/>
      <c r="D163" s="18"/>
      <c r="E163" s="28"/>
      <c r="F163" s="18"/>
      <c r="G163" s="18"/>
      <c r="H163" s="18"/>
      <c r="I163" s="52" t="s">
        <v>105</v>
      </c>
      <c r="J163" s="67">
        <v>7060</v>
      </c>
      <c r="K163" s="17">
        <f>J163*0.62</f>
        <v>4377.2</v>
      </c>
      <c r="L163" s="18"/>
      <c r="M163" s="18"/>
    </row>
    <row r="164" customHeight="1" spans="1:13">
      <c r="A164" s="19"/>
      <c r="B164" s="22"/>
      <c r="C164" s="25"/>
      <c r="D164" s="19"/>
      <c r="E164" s="25"/>
      <c r="F164" s="19"/>
      <c r="G164" s="19"/>
      <c r="H164" s="19"/>
      <c r="I164" s="45" t="s">
        <v>41</v>
      </c>
      <c r="J164" s="68">
        <f>J163+J162+J161</f>
        <v>51230</v>
      </c>
      <c r="K164" s="7">
        <f>K163+K162+K161</f>
        <v>31762.6</v>
      </c>
      <c r="L164" s="19"/>
      <c r="M164" s="19"/>
    </row>
    <row r="165" customHeight="1" spans="1:13">
      <c r="A165" s="15">
        <v>56</v>
      </c>
      <c r="B165" s="21" t="s">
        <v>150</v>
      </c>
      <c r="C165" s="26"/>
      <c r="D165" s="15">
        <v>12000</v>
      </c>
      <c r="E165" s="26"/>
      <c r="F165" s="15">
        <v>80000</v>
      </c>
      <c r="G165" s="15">
        <f>D165+F165</f>
        <v>92000</v>
      </c>
      <c r="H165" s="15">
        <f>G165*0.68</f>
        <v>62560</v>
      </c>
      <c r="I165" s="52" t="s">
        <v>124</v>
      </c>
      <c r="J165" s="67">
        <v>55600</v>
      </c>
      <c r="K165" s="17">
        <f>J165*0.62</f>
        <v>34472</v>
      </c>
      <c r="L165" s="15">
        <f>J167+G165</f>
        <v>152400</v>
      </c>
      <c r="M165" s="15">
        <f>K167+H165</f>
        <v>100008</v>
      </c>
    </row>
    <row r="166" customHeight="1" spans="1:13">
      <c r="A166" s="18"/>
      <c r="B166" s="27"/>
      <c r="C166" s="28"/>
      <c r="D166" s="18"/>
      <c r="E166" s="28"/>
      <c r="F166" s="18"/>
      <c r="G166" s="18"/>
      <c r="H166" s="18"/>
      <c r="I166" s="52" t="s">
        <v>104</v>
      </c>
      <c r="J166" s="67">
        <v>4800</v>
      </c>
      <c r="K166" s="17">
        <f>J166*0.62</f>
        <v>2976</v>
      </c>
      <c r="L166" s="18"/>
      <c r="M166" s="18"/>
    </row>
    <row r="167" customHeight="1" spans="1:13">
      <c r="A167" s="19"/>
      <c r="B167" s="22"/>
      <c r="C167" s="25"/>
      <c r="D167" s="19"/>
      <c r="E167" s="25"/>
      <c r="F167" s="19"/>
      <c r="G167" s="19"/>
      <c r="H167" s="19"/>
      <c r="I167" s="45" t="s">
        <v>41</v>
      </c>
      <c r="J167" s="68">
        <f>SUM(J165:J166)</f>
        <v>60400</v>
      </c>
      <c r="K167" s="7">
        <f>SUM(K165:K166)</f>
        <v>37448</v>
      </c>
      <c r="L167" s="19"/>
      <c r="M167" s="19"/>
    </row>
    <row r="168" customHeight="1" spans="1:13">
      <c r="A168" s="17">
        <v>57</v>
      </c>
      <c r="B168" s="16" t="s">
        <v>151</v>
      </c>
      <c r="C168" s="16"/>
      <c r="D168" s="17">
        <v>65000</v>
      </c>
      <c r="E168" s="16"/>
      <c r="F168" s="17"/>
      <c r="G168" s="17">
        <v>65000</v>
      </c>
      <c r="H168" s="17">
        <f>G168*0.68</f>
        <v>44200</v>
      </c>
      <c r="I168" s="50"/>
      <c r="J168" s="67"/>
      <c r="K168" s="17">
        <f>J168*0.62</f>
        <v>0</v>
      </c>
      <c r="L168" s="17">
        <f>G168+J168</f>
        <v>65000</v>
      </c>
      <c r="M168" s="17">
        <f>H168+K168</f>
        <v>44200</v>
      </c>
    </row>
    <row r="169" customHeight="1" spans="1:13">
      <c r="A169" s="17">
        <v>58</v>
      </c>
      <c r="B169" s="16" t="s">
        <v>152</v>
      </c>
      <c r="C169" s="26"/>
      <c r="D169" s="15">
        <v>50000</v>
      </c>
      <c r="E169" s="16" t="s">
        <v>153</v>
      </c>
      <c r="F169" s="17">
        <v>17000</v>
      </c>
      <c r="G169" s="15">
        <f>D169+F169+F170</f>
        <v>69000</v>
      </c>
      <c r="H169" s="15">
        <f>G169*0.68</f>
        <v>46920</v>
      </c>
      <c r="I169" s="46"/>
      <c r="J169" s="76">
        <v>18000</v>
      </c>
      <c r="K169" s="15">
        <f>J169*0.62</f>
        <v>11160</v>
      </c>
      <c r="L169" s="15">
        <f>G169+J169</f>
        <v>87000</v>
      </c>
      <c r="M169" s="15">
        <f>K169+H169</f>
        <v>58080</v>
      </c>
    </row>
    <row r="170" customHeight="1" spans="1:13">
      <c r="A170" s="17"/>
      <c r="B170" s="16"/>
      <c r="C170" s="28"/>
      <c r="D170" s="18"/>
      <c r="E170" s="16" t="s">
        <v>154</v>
      </c>
      <c r="F170" s="17">
        <v>2000</v>
      </c>
      <c r="G170" s="19"/>
      <c r="H170" s="19"/>
      <c r="I170" s="49"/>
      <c r="J170" s="81"/>
      <c r="K170" s="81"/>
      <c r="L170" s="19"/>
      <c r="M170" s="19"/>
    </row>
    <row r="171" customHeight="1" spans="1:13">
      <c r="A171" s="17">
        <v>59</v>
      </c>
      <c r="B171" s="62" t="s">
        <v>155</v>
      </c>
      <c r="C171" s="16"/>
      <c r="D171" s="17">
        <v>26800</v>
      </c>
      <c r="E171" s="71" t="s">
        <v>156</v>
      </c>
      <c r="F171" s="17">
        <v>50000</v>
      </c>
      <c r="G171" s="17">
        <f>D171+F171</f>
        <v>76800</v>
      </c>
      <c r="H171" s="17">
        <f>G171*0.68</f>
        <v>52224</v>
      </c>
      <c r="I171" s="50"/>
      <c r="J171" s="23"/>
      <c r="K171" s="23"/>
      <c r="L171" s="17">
        <v>76800</v>
      </c>
      <c r="M171" s="17">
        <f>H171</f>
        <v>52224</v>
      </c>
    </row>
    <row r="172" customHeight="1" spans="1:13">
      <c r="A172" s="17"/>
      <c r="B172" s="8" t="s">
        <v>51</v>
      </c>
      <c r="C172" s="16"/>
      <c r="D172" s="17"/>
      <c r="E172" s="72"/>
      <c r="F172" s="23"/>
      <c r="G172" s="7">
        <f t="shared" ref="G172:L172" si="7">G171+G169+G168+G165+G161+G158+G155+G152+G149</f>
        <v>733400</v>
      </c>
      <c r="H172" s="7">
        <f t="shared" si="7"/>
        <v>498712</v>
      </c>
      <c r="I172" s="50"/>
      <c r="J172" s="7">
        <f>J169+J168+J167+J164+J160+J157+J154+J151</f>
        <v>246670</v>
      </c>
      <c r="K172" s="7">
        <f>K169+K168+K167+K164+K160+K157+K154+K151</f>
        <v>152935.4</v>
      </c>
      <c r="L172" s="7">
        <f t="shared" si="7"/>
        <v>980070</v>
      </c>
      <c r="M172" s="7">
        <f>M149+M152+M155+M158+M161+M165+M168+M169+M171</f>
        <v>651647.4</v>
      </c>
    </row>
    <row r="173" customHeight="1" spans="1:13">
      <c r="A173" s="73"/>
      <c r="B173" s="8" t="s">
        <v>157</v>
      </c>
      <c r="C173" s="74"/>
      <c r="D173" s="74"/>
      <c r="E173" s="74"/>
      <c r="F173" s="23"/>
      <c r="G173" s="59">
        <f t="shared" ref="G173:M173" si="8">G172+G144+G102</f>
        <v>11035068</v>
      </c>
      <c r="H173" s="7">
        <f t="shared" si="8"/>
        <v>7502289.84</v>
      </c>
      <c r="I173" s="74"/>
      <c r="J173" s="7">
        <f t="shared" si="8"/>
        <v>974650</v>
      </c>
      <c r="K173" s="7">
        <f t="shared" si="8"/>
        <v>604283</v>
      </c>
      <c r="L173" s="7">
        <f t="shared" si="8"/>
        <v>9638198</v>
      </c>
      <c r="M173" s="7">
        <f t="shared" si="8"/>
        <v>8106572.84</v>
      </c>
    </row>
    <row r="174" spans="1:2">
      <c r="A174" s="75"/>
      <c r="B174" s="75"/>
    </row>
  </sheetData>
  <mergeCells count="370">
    <mergeCell ref="A1:M1"/>
    <mergeCell ref="A2:B2"/>
    <mergeCell ref="E2:F2"/>
    <mergeCell ref="G2:M2"/>
    <mergeCell ref="C3:H3"/>
    <mergeCell ref="C4:D4"/>
    <mergeCell ref="E4:F4"/>
    <mergeCell ref="A32:B32"/>
    <mergeCell ref="C35:H35"/>
    <mergeCell ref="C36:D36"/>
    <mergeCell ref="E36:F36"/>
    <mergeCell ref="C74:H74"/>
    <mergeCell ref="C75:D75"/>
    <mergeCell ref="E75:F75"/>
    <mergeCell ref="C104:H104"/>
    <mergeCell ref="C105:D105"/>
    <mergeCell ref="E105:F105"/>
    <mergeCell ref="C146:H146"/>
    <mergeCell ref="C147:D147"/>
    <mergeCell ref="E147:F147"/>
    <mergeCell ref="A174:B174"/>
    <mergeCell ref="A3:A5"/>
    <mergeCell ref="A6:A8"/>
    <mergeCell ref="A9:A10"/>
    <mergeCell ref="A14:A18"/>
    <mergeCell ref="A22:A25"/>
    <mergeCell ref="A29:A31"/>
    <mergeCell ref="A35:A37"/>
    <mergeCell ref="A41:A43"/>
    <mergeCell ref="A44:A55"/>
    <mergeCell ref="A56:A63"/>
    <mergeCell ref="A66:A71"/>
    <mergeCell ref="A74:A76"/>
    <mergeCell ref="A77:A81"/>
    <mergeCell ref="A82:A85"/>
    <mergeCell ref="A87:A89"/>
    <mergeCell ref="A98:A99"/>
    <mergeCell ref="A104:A106"/>
    <mergeCell ref="A109:A111"/>
    <mergeCell ref="A112:A115"/>
    <mergeCell ref="A116:A119"/>
    <mergeCell ref="A120:A122"/>
    <mergeCell ref="A123:A125"/>
    <mergeCell ref="A126:A129"/>
    <mergeCell ref="A131:A133"/>
    <mergeCell ref="A134:A136"/>
    <mergeCell ref="A137:A139"/>
    <mergeCell ref="A140:A143"/>
    <mergeCell ref="A146:A148"/>
    <mergeCell ref="A149:A151"/>
    <mergeCell ref="A152:A154"/>
    <mergeCell ref="A155:A157"/>
    <mergeCell ref="A158:A160"/>
    <mergeCell ref="A161:A164"/>
    <mergeCell ref="A165:A167"/>
    <mergeCell ref="A169:A170"/>
    <mergeCell ref="B3:B5"/>
    <mergeCell ref="B6:B8"/>
    <mergeCell ref="B9:B10"/>
    <mergeCell ref="B14:B18"/>
    <mergeCell ref="B22:B25"/>
    <mergeCell ref="B29:B31"/>
    <mergeCell ref="B35:B37"/>
    <mergeCell ref="B41:B43"/>
    <mergeCell ref="B44:B55"/>
    <mergeCell ref="B56:B63"/>
    <mergeCell ref="B66:B71"/>
    <mergeCell ref="B74:B76"/>
    <mergeCell ref="B77:B81"/>
    <mergeCell ref="B82:B85"/>
    <mergeCell ref="B87:B89"/>
    <mergeCell ref="B98:B99"/>
    <mergeCell ref="B104:B106"/>
    <mergeCell ref="B109:B111"/>
    <mergeCell ref="B112:B115"/>
    <mergeCell ref="B116:B119"/>
    <mergeCell ref="B120:B122"/>
    <mergeCell ref="B123:B125"/>
    <mergeCell ref="B126:B129"/>
    <mergeCell ref="B131:B133"/>
    <mergeCell ref="B134:B136"/>
    <mergeCell ref="B137:B139"/>
    <mergeCell ref="B140:B143"/>
    <mergeCell ref="B146:B148"/>
    <mergeCell ref="B149:B151"/>
    <mergeCell ref="B152:B154"/>
    <mergeCell ref="B155:B157"/>
    <mergeCell ref="B158:B160"/>
    <mergeCell ref="B161:B164"/>
    <mergeCell ref="B165:B167"/>
    <mergeCell ref="B169:B170"/>
    <mergeCell ref="C14:C18"/>
    <mergeCell ref="C24:C25"/>
    <mergeCell ref="C29:C31"/>
    <mergeCell ref="C41:C43"/>
    <mergeCell ref="C44:C55"/>
    <mergeCell ref="C56:C63"/>
    <mergeCell ref="C66:C71"/>
    <mergeCell ref="C77:C81"/>
    <mergeCell ref="C82:C85"/>
    <mergeCell ref="C87:C89"/>
    <mergeCell ref="C109:C111"/>
    <mergeCell ref="C112:C115"/>
    <mergeCell ref="C116:C119"/>
    <mergeCell ref="C120:C122"/>
    <mergeCell ref="C123:C125"/>
    <mergeCell ref="C126:C129"/>
    <mergeCell ref="C131:C133"/>
    <mergeCell ref="C134:C136"/>
    <mergeCell ref="C137:C139"/>
    <mergeCell ref="C140:C143"/>
    <mergeCell ref="C149:C151"/>
    <mergeCell ref="C152:C154"/>
    <mergeCell ref="C155:C157"/>
    <mergeCell ref="C158:C160"/>
    <mergeCell ref="C161:C164"/>
    <mergeCell ref="C165:C167"/>
    <mergeCell ref="C169:C170"/>
    <mergeCell ref="D14:D18"/>
    <mergeCell ref="D24:D25"/>
    <mergeCell ref="D29:D31"/>
    <mergeCell ref="D41:D43"/>
    <mergeCell ref="D44:D55"/>
    <mergeCell ref="D56:D63"/>
    <mergeCell ref="D66:D71"/>
    <mergeCell ref="D77:D81"/>
    <mergeCell ref="D82:D85"/>
    <mergeCell ref="D87:D89"/>
    <mergeCell ref="D109:D111"/>
    <mergeCell ref="D112:D115"/>
    <mergeCell ref="D116:D119"/>
    <mergeCell ref="D120:D122"/>
    <mergeCell ref="D123:D125"/>
    <mergeCell ref="D126:D129"/>
    <mergeCell ref="D131:D133"/>
    <mergeCell ref="D134:D136"/>
    <mergeCell ref="D137:D139"/>
    <mergeCell ref="D140:D143"/>
    <mergeCell ref="D149:D151"/>
    <mergeCell ref="D152:D154"/>
    <mergeCell ref="D155:D157"/>
    <mergeCell ref="D158:D160"/>
    <mergeCell ref="D161:D164"/>
    <mergeCell ref="D165:D167"/>
    <mergeCell ref="D169:D170"/>
    <mergeCell ref="E6:E8"/>
    <mergeCell ref="E9:E10"/>
    <mergeCell ref="E87:E89"/>
    <mergeCell ref="E98:E99"/>
    <mergeCell ref="E109:E110"/>
    <mergeCell ref="E112:E115"/>
    <mergeCell ref="E116:E119"/>
    <mergeCell ref="E120:E122"/>
    <mergeCell ref="E123:E125"/>
    <mergeCell ref="E126:E129"/>
    <mergeCell ref="E131:E133"/>
    <mergeCell ref="E134:E136"/>
    <mergeCell ref="E137:E139"/>
    <mergeCell ref="E149:E150"/>
    <mergeCell ref="E152:E154"/>
    <mergeCell ref="E155:E157"/>
    <mergeCell ref="E158:E160"/>
    <mergeCell ref="E161:E164"/>
    <mergeCell ref="E165:E167"/>
    <mergeCell ref="F6:F8"/>
    <mergeCell ref="F9:F10"/>
    <mergeCell ref="F87:F89"/>
    <mergeCell ref="F98:F99"/>
    <mergeCell ref="F109:F110"/>
    <mergeCell ref="F112:F115"/>
    <mergeCell ref="F116:F119"/>
    <mergeCell ref="F120:F122"/>
    <mergeCell ref="F123:F125"/>
    <mergeCell ref="F126:F129"/>
    <mergeCell ref="F131:F133"/>
    <mergeCell ref="F134:F136"/>
    <mergeCell ref="F137:F139"/>
    <mergeCell ref="F149:F150"/>
    <mergeCell ref="F152:F154"/>
    <mergeCell ref="F155:F157"/>
    <mergeCell ref="F158:F160"/>
    <mergeCell ref="F161:F164"/>
    <mergeCell ref="F165:F167"/>
    <mergeCell ref="G4:G5"/>
    <mergeCell ref="G6:G8"/>
    <mergeCell ref="G9:G10"/>
    <mergeCell ref="G14:G18"/>
    <mergeCell ref="G22:G25"/>
    <mergeCell ref="G29:G31"/>
    <mergeCell ref="G36:G37"/>
    <mergeCell ref="G41:G43"/>
    <mergeCell ref="G44:G55"/>
    <mergeCell ref="G56:G63"/>
    <mergeCell ref="G66:G71"/>
    <mergeCell ref="G75:G76"/>
    <mergeCell ref="G77:G81"/>
    <mergeCell ref="G82:G85"/>
    <mergeCell ref="G87:G89"/>
    <mergeCell ref="G98:G99"/>
    <mergeCell ref="G105:G106"/>
    <mergeCell ref="G109:G111"/>
    <mergeCell ref="G112:G115"/>
    <mergeCell ref="G116:G119"/>
    <mergeCell ref="G120:G122"/>
    <mergeCell ref="G123:G125"/>
    <mergeCell ref="G126:G129"/>
    <mergeCell ref="G131:G133"/>
    <mergeCell ref="G134:G136"/>
    <mergeCell ref="G137:G139"/>
    <mergeCell ref="G140:G143"/>
    <mergeCell ref="G147:G148"/>
    <mergeCell ref="G149:G151"/>
    <mergeCell ref="G152:G154"/>
    <mergeCell ref="G155:G157"/>
    <mergeCell ref="G158:G160"/>
    <mergeCell ref="G161:G164"/>
    <mergeCell ref="G165:G167"/>
    <mergeCell ref="G169:G170"/>
    <mergeCell ref="H4:H5"/>
    <mergeCell ref="H6:H8"/>
    <mergeCell ref="H9:H10"/>
    <mergeCell ref="H14:H18"/>
    <mergeCell ref="H22:H25"/>
    <mergeCell ref="H29:H31"/>
    <mergeCell ref="H36:H37"/>
    <mergeCell ref="H41:H43"/>
    <mergeCell ref="H44:H55"/>
    <mergeCell ref="H56:H63"/>
    <mergeCell ref="H66:H71"/>
    <mergeCell ref="H75:H76"/>
    <mergeCell ref="H77:H81"/>
    <mergeCell ref="H82:H85"/>
    <mergeCell ref="H87:H89"/>
    <mergeCell ref="H98:H99"/>
    <mergeCell ref="H105:H106"/>
    <mergeCell ref="H109:H111"/>
    <mergeCell ref="H112:H115"/>
    <mergeCell ref="H116:H119"/>
    <mergeCell ref="H120:H122"/>
    <mergeCell ref="H123:H125"/>
    <mergeCell ref="H126:H129"/>
    <mergeCell ref="H131:H133"/>
    <mergeCell ref="H134:H136"/>
    <mergeCell ref="H137:H139"/>
    <mergeCell ref="H140:H143"/>
    <mergeCell ref="H147:H148"/>
    <mergeCell ref="H149:H151"/>
    <mergeCell ref="H152:H154"/>
    <mergeCell ref="H155:H157"/>
    <mergeCell ref="H158:H160"/>
    <mergeCell ref="H161:H164"/>
    <mergeCell ref="H165:H167"/>
    <mergeCell ref="H169:H170"/>
    <mergeCell ref="I6:I8"/>
    <mergeCell ref="I9:I10"/>
    <mergeCell ref="I14:I18"/>
    <mergeCell ref="I22:I25"/>
    <mergeCell ref="I29:I31"/>
    <mergeCell ref="I41:I43"/>
    <mergeCell ref="I44:I55"/>
    <mergeCell ref="I56:I63"/>
    <mergeCell ref="I66:I71"/>
    <mergeCell ref="I77:I81"/>
    <mergeCell ref="I82:I85"/>
    <mergeCell ref="I98:I99"/>
    <mergeCell ref="I140:I143"/>
    <mergeCell ref="I169:I170"/>
    <mergeCell ref="J6:J8"/>
    <mergeCell ref="J9:J10"/>
    <mergeCell ref="J14:J18"/>
    <mergeCell ref="J22:J25"/>
    <mergeCell ref="J29:J31"/>
    <mergeCell ref="J41:J43"/>
    <mergeCell ref="J44:J55"/>
    <mergeCell ref="J56:J63"/>
    <mergeCell ref="J66:J71"/>
    <mergeCell ref="J77:J81"/>
    <mergeCell ref="J82:J85"/>
    <mergeCell ref="J98:J99"/>
    <mergeCell ref="J140:J143"/>
    <mergeCell ref="J169:J170"/>
    <mergeCell ref="K6:K8"/>
    <mergeCell ref="K9:K10"/>
    <mergeCell ref="K14:K18"/>
    <mergeCell ref="K22:K25"/>
    <mergeCell ref="K29:K31"/>
    <mergeCell ref="K41:K43"/>
    <mergeCell ref="K44:K55"/>
    <mergeCell ref="K56:K63"/>
    <mergeCell ref="K66:K71"/>
    <mergeCell ref="K77:K81"/>
    <mergeCell ref="K82:K85"/>
    <mergeCell ref="K98:K99"/>
    <mergeCell ref="K140:K143"/>
    <mergeCell ref="K169:K170"/>
    <mergeCell ref="L3:L5"/>
    <mergeCell ref="L6:L8"/>
    <mergeCell ref="L9:L10"/>
    <mergeCell ref="L14:L18"/>
    <mergeCell ref="L22:L25"/>
    <mergeCell ref="L29:L31"/>
    <mergeCell ref="L35:L37"/>
    <mergeCell ref="L41:L43"/>
    <mergeCell ref="L44:L55"/>
    <mergeCell ref="L56:L63"/>
    <mergeCell ref="L66:L71"/>
    <mergeCell ref="L74:L76"/>
    <mergeCell ref="L77:L81"/>
    <mergeCell ref="L82:L85"/>
    <mergeCell ref="L87:L89"/>
    <mergeCell ref="L98:L99"/>
    <mergeCell ref="L104:L106"/>
    <mergeCell ref="L109:L111"/>
    <mergeCell ref="L112:L115"/>
    <mergeCell ref="L116:L119"/>
    <mergeCell ref="L120:L122"/>
    <mergeCell ref="L123:L125"/>
    <mergeCell ref="L126:L129"/>
    <mergeCell ref="L131:L133"/>
    <mergeCell ref="L134:L136"/>
    <mergeCell ref="L137:L139"/>
    <mergeCell ref="L140:L143"/>
    <mergeCell ref="L146:L148"/>
    <mergeCell ref="L149:L151"/>
    <mergeCell ref="L152:L154"/>
    <mergeCell ref="L155:L157"/>
    <mergeCell ref="L158:L160"/>
    <mergeCell ref="L161:L164"/>
    <mergeCell ref="L165:L167"/>
    <mergeCell ref="L169:L170"/>
    <mergeCell ref="M3:M5"/>
    <mergeCell ref="M6:M8"/>
    <mergeCell ref="M9:M10"/>
    <mergeCell ref="M14:M18"/>
    <mergeCell ref="M22:M25"/>
    <mergeCell ref="M29:M31"/>
    <mergeCell ref="M35:M37"/>
    <mergeCell ref="M41:M43"/>
    <mergeCell ref="M44:M55"/>
    <mergeCell ref="M56:M63"/>
    <mergeCell ref="M66:M71"/>
    <mergeCell ref="M74:M76"/>
    <mergeCell ref="M77:M81"/>
    <mergeCell ref="M82:M85"/>
    <mergeCell ref="M87:M89"/>
    <mergeCell ref="M98:M99"/>
    <mergeCell ref="M104:M106"/>
    <mergeCell ref="M109:M111"/>
    <mergeCell ref="M112:M115"/>
    <mergeCell ref="M116:M119"/>
    <mergeCell ref="M120:M122"/>
    <mergeCell ref="M123:M125"/>
    <mergeCell ref="M126:M129"/>
    <mergeCell ref="M131:M133"/>
    <mergeCell ref="M134:M136"/>
    <mergeCell ref="M137:M139"/>
    <mergeCell ref="M140:M143"/>
    <mergeCell ref="M146:M148"/>
    <mergeCell ref="M149:M151"/>
    <mergeCell ref="M152:M154"/>
    <mergeCell ref="M155:M157"/>
    <mergeCell ref="M158:M160"/>
    <mergeCell ref="M161:M164"/>
    <mergeCell ref="M165:M167"/>
    <mergeCell ref="M169:M170"/>
    <mergeCell ref="I3:K4"/>
    <mergeCell ref="I35:K36"/>
    <mergeCell ref="I74:K75"/>
    <mergeCell ref="I104:K105"/>
    <mergeCell ref="I146:K147"/>
  </mergeCells>
  <printOptions horizontalCentered="1" verticalCentered="1"/>
  <pageMargins left="0.55" right="0.196527777777778" top="0.313888888888889" bottom="0.196527777777778" header="0.432638888888889" footer="0.511805555555556"/>
  <pageSetup paperSize="9" scale="9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yewei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yewei</dc:creator>
  <cp:lastModifiedBy>Administrator</cp:lastModifiedBy>
  <dcterms:created xsi:type="dcterms:W3CDTF">2011-06-30T05:44:00Z</dcterms:created>
  <cp:lastPrinted>2013-02-24T02:45:00Z</cp:lastPrinted>
  <dcterms:modified xsi:type="dcterms:W3CDTF">2020-03-05T02:32:50Z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